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207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447\"/>
    </mc:Choice>
  </mc:AlternateContent>
  <xr:revisionPtr revIDLastSave="0" documentId="8_{78FD8D76-07ED-4095-A74E-1C73CE38D5BB}" xr6:coauthVersionLast="32" xr6:coauthVersionMax="32" xr10:uidLastSave="{00000000-0000-0000-0000-000000000000}"/>
  <bookViews>
    <workbookView xWindow="0" yWindow="0" windowWidth="20730" windowHeight="11760" tabRatio="937" activeTab="5"/>
  </bookViews>
  <sheets>
    <sheet name="kansi pääsivu" sheetId="8" r:id="rId1"/>
    <sheet name="sisällysluettelo sivu 1" sheetId="9" r:id="rId2"/>
    <sheet name="tase sivu 2" sheetId="2" r:id="rId3"/>
    <sheet name="tuloslaskelma sivu 3" sheetId="1" r:id="rId4"/>
    <sheet name="Liitetiedot" sheetId="18" r:id="rId5"/>
    <sheet name="Allekirjoitukset" sheetId="14" r:id="rId6"/>
  </sheets>
  <definedNames>
    <definedName name="_xlnm.Print_Area" localSheetId="5">Allekirjoitukset!$A$1:$G$41</definedName>
    <definedName name="_xlnm.Print_Area" localSheetId="0">'kansi pääsivu'!$A$1:$A$42</definedName>
    <definedName name="_xlnm.Print_Area" localSheetId="4">Liitetiedot!$A$1:$G$71</definedName>
    <definedName name="_xlnm.Print_Area" localSheetId="1">'sisällysluettelo sivu 1'!$A$1:$F$29</definedName>
    <definedName name="_xlnm.Print_Area" localSheetId="2">'tase sivu 2'!$A$1:$G$60</definedName>
    <definedName name="_xlnm.Print_Area" localSheetId="3">'tuloslaskelma sivu 3'!$A$1:$J$43</definedName>
  </definedNames>
  <calcPr calcId="114210" concurrentCalc="0"/>
</workbook>
</file>

<file path=xl/calcChain.xml><?xml version="1.0" encoding="utf-8"?>
<calcChain xmlns="http://schemas.openxmlformats.org/spreadsheetml/2006/main">
  <c r="D17" i="1" l="1"/>
  <c r="D15" i="1"/>
  <c r="E35" i="18"/>
  <c r="E34" i="18"/>
  <c r="E33" i="18"/>
  <c r="E32" i="18"/>
  <c r="E31" i="18"/>
  <c r="E30" i="18"/>
  <c r="E29" i="18"/>
  <c r="E27" i="18"/>
  <c r="E25" i="18"/>
  <c r="D13" i="1"/>
  <c r="G51" i="18"/>
  <c r="G53" i="18"/>
  <c r="G38" i="18"/>
  <c r="F41" i="2"/>
  <c r="F47" i="2"/>
  <c r="F55" i="2"/>
  <c r="F57" i="2"/>
  <c r="F59" i="2"/>
  <c r="F18" i="2"/>
  <c r="F14" i="2"/>
  <c r="F20" i="2"/>
  <c r="F27" i="2"/>
  <c r="F31" i="2"/>
  <c r="F33" i="2"/>
  <c r="E38" i="18"/>
  <c r="E51" i="18"/>
  <c r="E53" i="18"/>
  <c r="H19" i="1"/>
  <c r="H28" i="1"/>
  <c r="H30" i="1"/>
  <c r="H36" i="1"/>
  <c r="H38" i="1"/>
  <c r="H40" i="1"/>
  <c r="H42" i="1"/>
  <c r="E19" i="1"/>
  <c r="E28" i="1"/>
  <c r="E30" i="1"/>
  <c r="E36" i="1"/>
  <c r="E38" i="1"/>
  <c r="E40" i="1"/>
  <c r="E42" i="1"/>
  <c r="D55" i="2"/>
  <c r="D41" i="2"/>
  <c r="D47" i="2"/>
  <c r="D57" i="2"/>
  <c r="D59" i="2"/>
  <c r="D18" i="2"/>
  <c r="D14" i="2"/>
  <c r="D20" i="2"/>
  <c r="D27" i="2"/>
  <c r="D31" i="2"/>
  <c r="D33" i="2"/>
  <c r="I25" i="2"/>
  <c r="I26" i="2"/>
  <c r="I29" i="2"/>
  <c r="H33" i="2"/>
  <c r="H39" i="2"/>
  <c r="H42" i="2"/>
  <c r="H60" i="2"/>
  <c r="H62" i="2"/>
  <c r="I39" i="2"/>
  <c r="I40" i="2"/>
  <c r="I55" i="2"/>
</calcChain>
</file>

<file path=xl/sharedStrings.xml><?xml version="1.0" encoding="utf-8"?>
<sst xmlns="http://schemas.openxmlformats.org/spreadsheetml/2006/main" count="157" uniqueCount="138">
  <si>
    <t>VASTAAVAA</t>
  </si>
  <si>
    <t>PYSYVÄT VASTAAVAT</t>
  </si>
  <si>
    <t>VAIHTUVAT VASTAAVAT</t>
  </si>
  <si>
    <t>Lyhytaikaiset saamiset</t>
  </si>
  <si>
    <t>Rahat ja pankkisaamiset</t>
  </si>
  <si>
    <t>VASTAAVAA YHTEENSÄ</t>
  </si>
  <si>
    <t>VASTATTAVAA</t>
  </si>
  <si>
    <t>OMA PÄÄOMA</t>
  </si>
  <si>
    <t>Oma pääoma yhteensä</t>
  </si>
  <si>
    <t>VIERAS PÄÄOMA</t>
  </si>
  <si>
    <t>31.12.2001</t>
  </si>
  <si>
    <t>VASTATTAVAA YHTEENSÄ</t>
  </si>
  <si>
    <t>Lyhytaikainen vieras pääoma</t>
  </si>
  <si>
    <t>PYSYVÄT VASTAAVAT YHTEENSÄ</t>
  </si>
  <si>
    <t>VAIHTUVAT VASTAAVAT YHTEENSÄ</t>
  </si>
  <si>
    <t>VIERAS PÄÄOMA YHTEENSÄ</t>
  </si>
  <si>
    <t>Muut saamiset</t>
  </si>
  <si>
    <t>Lyhytaikaiset saamiset yhteensä</t>
  </si>
  <si>
    <t>Lyhytaikainen vieras pääoma yhteensä</t>
  </si>
  <si>
    <t>Sisällys</t>
  </si>
  <si>
    <t>Sivu</t>
  </si>
  <si>
    <t>Sisällysluettelo</t>
  </si>
  <si>
    <t>Liitetiedot</t>
  </si>
  <si>
    <t>Tilinpäätöksen allekirjoitukset</t>
  </si>
  <si>
    <t>TASE</t>
  </si>
  <si>
    <t>TULOSLASKELMA</t>
  </si>
  <si>
    <t>Suoritetusta tilintarkastuksesta on tänään annettu kertomus.</t>
  </si>
  <si>
    <t xml:space="preserve">Tase                                    </t>
  </si>
  <si>
    <t>Tuloslaskelma</t>
  </si>
  <si>
    <t>Siirtovelat</t>
  </si>
  <si>
    <t>VARSINAINEN TOIMINTA</t>
  </si>
  <si>
    <t>1. Varsinainen toiminta</t>
  </si>
  <si>
    <t>- Kulut</t>
  </si>
  <si>
    <t xml:space="preserve">   Henkilöstökulut</t>
  </si>
  <si>
    <t xml:space="preserve">   Poistot</t>
  </si>
  <si>
    <t xml:space="preserve">   Muut kulut</t>
  </si>
  <si>
    <t>VARAINHANKINTA</t>
  </si>
  <si>
    <t>Jäsenmaksut</t>
  </si>
  <si>
    <t>Muut varainhankinnan tuotot</t>
  </si>
  <si>
    <t>SIJOITUS- JA RAHOITUSTOIMINTA</t>
  </si>
  <si>
    <t>Tuotot</t>
  </si>
  <si>
    <t>Kulut</t>
  </si>
  <si>
    <t>TILIKAUDEN TULOS</t>
  </si>
  <si>
    <t>Edellisten tilikausien ylijäämä</t>
  </si>
  <si>
    <t xml:space="preserve">Tilikauden tositeaineisto on säilytettävä vähintään 6 vuotta sen vuoden lopusta, jona </t>
  </si>
  <si>
    <t>Oma pääoma yhteensä tilikauden lopussa</t>
  </si>
  <si>
    <t>Palkat</t>
  </si>
  <si>
    <t>Tyelmaksu</t>
  </si>
  <si>
    <t>Työntekijän tyelmaksu</t>
  </si>
  <si>
    <t>Tapaturmavakuutus</t>
  </si>
  <si>
    <t>Työttömyysvakuutus</t>
  </si>
  <si>
    <t>Ryhmähenkivakuutus</t>
  </si>
  <si>
    <t>Sotumaksu</t>
  </si>
  <si>
    <t>Oma pääoma</t>
  </si>
  <si>
    <t>Tilinpäätöksen päiväys ja allekirjoitukset</t>
  </si>
  <si>
    <t>Ostovelat</t>
  </si>
  <si>
    <t>Tilikauden ylijäämä</t>
  </si>
  <si>
    <t>EMMAUS HELSINKI RY</t>
  </si>
  <si>
    <t>Emmaus Helsinki ry</t>
  </si>
  <si>
    <t>Sijoitukset</t>
  </si>
  <si>
    <t>Osakkeet ja osuudet</t>
  </si>
  <si>
    <t>Sijoitukset yhteensä</t>
  </si>
  <si>
    <t>Siirtosaamiset</t>
  </si>
  <si>
    <t>Lainat rahoituslaitoksilta</t>
  </si>
  <si>
    <t>Korko- ja rahoitustuotot</t>
  </si>
  <si>
    <t>Korko- ja rahoituskulut</t>
  </si>
  <si>
    <t>TUOTTOJÄÄMÄ</t>
  </si>
  <si>
    <t>Lomapalkka jaksotus</t>
  </si>
  <si>
    <t>Aikaisempien vuosien tyelmaksu</t>
  </si>
  <si>
    <t>Lomapalkan sivukulut</t>
  </si>
  <si>
    <t>Työntekijän työttömyysvakuutusmaksu</t>
  </si>
  <si>
    <t>Aikaisempien vuosien sivukulut</t>
  </si>
  <si>
    <t>Kassa-tositelajisarja, kassakirjaukset</t>
  </si>
  <si>
    <t>TILIKAUDEN YLIJÄÄMÄ</t>
  </si>
  <si>
    <t>Muut velat</t>
  </si>
  <si>
    <t>Pitkäaikainen vieras pääoma</t>
  </si>
  <si>
    <t>Pitkäaikainen vieras pääoma yhteensä</t>
  </si>
  <si>
    <t>Kirjanpidossa on käytetty viittä tositelajia.</t>
  </si>
  <si>
    <t>PL-tositelajisarja, palkka-kirjaukset</t>
  </si>
  <si>
    <t>VERO-tositelajisarja, verotili</t>
  </si>
  <si>
    <t>TP- tositelajisarja, tilinpäätöksen jaksotukset</t>
  </si>
  <si>
    <t>Suomen Kotteria Oy, vuokravakuus</t>
  </si>
  <si>
    <t>Aineettomat hyödykkeet</t>
  </si>
  <si>
    <t>Aineettomat hyödykkeet yhteensä</t>
  </si>
  <si>
    <t>1920-tositelajisarja, FI57801020003904 tili</t>
  </si>
  <si>
    <t>Tilinpäätös</t>
  </si>
  <si>
    <t>Saadut ennakot</t>
  </si>
  <si>
    <t xml:space="preserve">     1.1.-31.12.2016</t>
  </si>
  <si>
    <t>(40000-40011)</t>
  </si>
  <si>
    <t>1. Tieto tilinpäätöksen laatimisessa käytetystä säännöstöstä</t>
  </si>
  <si>
    <t>Tilinpäätöksen laatimisessa on noudatettu pien- ja mikroyrityksen tilinpäätöksessä esitettävistä</t>
  </si>
  <si>
    <t>2. Annetut vakuudet</t>
  </si>
  <si>
    <t>Henkilöstön keskimääräinen luku tilikauden aikana</t>
  </si>
  <si>
    <t>3. Henkilöstö</t>
  </si>
  <si>
    <t>4. Toimintakertomusta vastaavat tiedot</t>
  </si>
  <si>
    <t xml:space="preserve">4.1. Oman pääoman muutokset </t>
  </si>
  <si>
    <t>yhteensä</t>
  </si>
  <si>
    <t>Yhdistys on saanut työllistämistukea ja Helsinkirahaa seuraavasti:</t>
  </si>
  <si>
    <t>4</t>
  </si>
  <si>
    <t>5</t>
  </si>
  <si>
    <t>Muut pitkävaikutteiset menot</t>
  </si>
  <si>
    <t>Mäkelänkatu 54 A, 00510 Helsinki</t>
  </si>
  <si>
    <t>y-tunnus 0315404.8</t>
  </si>
  <si>
    <t>VARSINAINEN TOIMINTA YHTEENSÄ</t>
  </si>
  <si>
    <t>VARAINANKINTA YHTEENSÄ</t>
  </si>
  <si>
    <t>tiedoista annetun valtioneuvoston asetuksen (PMA 1753/2015) mikroyrityssäännöstöä.</t>
  </si>
  <si>
    <t>Henkilöstökulut</t>
  </si>
  <si>
    <t>Edellisten tilikausienb ylijäämä</t>
  </si>
  <si>
    <t>Päiväkirja</t>
  </si>
  <si>
    <t>Pääkirja</t>
  </si>
  <si>
    <t>ATK-listana</t>
  </si>
  <si>
    <t>koko tilikausi</t>
  </si>
  <si>
    <t>Tase tileittäin</t>
  </si>
  <si>
    <t>Tuloslaskelma tileittäin</t>
  </si>
  <si>
    <t>Tilikauden tositteet ja käytetyt tilikirjat säilytetään paperilla vähintään kuusi vuotta</t>
  </si>
  <si>
    <t>Aineisto säilytetään osoitteessa Mäkenlänkatu 54 A, 00510 Helsinki.</t>
  </si>
  <si>
    <t>1.1.2017 – 31.12.2017</t>
  </si>
  <si>
    <t>Tilinpäätös tilikaudelta 1.1.2017-31.12.2017</t>
  </si>
  <si>
    <t>31.12.2017 ja 31.12.2016</t>
  </si>
  <si>
    <t>1.1.-31.12.2017 ja 1.1.-31.12.2016</t>
  </si>
  <si>
    <t>Tilinpäätös on säilytettävä vähintään 10 vuotta tilikauden päättymisestä eli 31.12.2027 asti.</t>
  </si>
  <si>
    <t>tilikausi on päättynyt eli 31.12.2023 asti.</t>
  </si>
  <si>
    <t xml:space="preserve">     1.1.-31.12.2017</t>
  </si>
  <si>
    <t>Liitetiedot 31.12.2017</t>
  </si>
  <si>
    <t>Tilikaudella yhtiön palveluksessa oli keskimäärin 5 henkilöä</t>
  </si>
  <si>
    <t>5. Tilikaudella käytetyt tilikirjat, tositteiden lajit ja tositteet sekä niiden säilytystapa</t>
  </si>
  <si>
    <t>sen vuoden lopusta, jonka aikana tilikausi on päättynyt eli 31.12.2023 asti.</t>
  </si>
  <si>
    <t>(1-513)</t>
  </si>
  <si>
    <t>(45000-45018)</t>
  </si>
  <si>
    <t>(50000-50018)</t>
  </si>
  <si>
    <t>(55000-55011)</t>
  </si>
  <si>
    <t>Tilikaudella käytetyt tilikirjat, tositteiden lajit ja tositteet sekä niiden säilytystapa</t>
  </si>
  <si>
    <t>Tilintarkastusmerkintä</t>
  </si>
  <si>
    <t>1(5)</t>
  </si>
  <si>
    <t>2(5)</t>
  </si>
  <si>
    <t>3(5)</t>
  </si>
  <si>
    <t>4(5)</t>
  </si>
  <si>
    <t>5 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</si>
</sst>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</font>
    <font>
      <i/>
      <sz val="12"/>
      <name val="Times New Roman"/>
      <family val="1"/>
    </font>
    <font>
      <u/>
      <sz val="12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15"/>
      <name val="Times New Roman"/>
      <family val="1"/>
    </font>
    <font>
      <sz val="12"/>
      <name val="Times New Roman"/>
    </font>
    <font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4" fontId="1" fillId="0" borderId="0" xfId="0" applyNumberFormat="1" applyFont="1"/>
    <xf numFmtId="4" fontId="2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" fontId="1" fillId="0" borderId="1" xfId="0" applyNumberFormat="1" applyFont="1" applyBorder="1"/>
    <xf numFmtId="0" fontId="1" fillId="0" borderId="0" xfId="0" applyFont="1" applyBorder="1"/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4" fontId="2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2" fillId="0" borderId="0" xfId="0" applyFont="1" applyAlignment="1"/>
    <xf numFmtId="9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right"/>
    </xf>
    <xf numFmtId="4" fontId="1" fillId="0" borderId="0" xfId="0" applyNumberFormat="1" applyFont="1" applyFill="1"/>
    <xf numFmtId="4" fontId="1" fillId="0" borderId="0" xfId="0" applyNumberFormat="1" applyFont="1" applyBorder="1"/>
    <xf numFmtId="0" fontId="1" fillId="0" borderId="0" xfId="0" applyFont="1" applyFill="1"/>
    <xf numFmtId="49" fontId="1" fillId="0" borderId="0" xfId="0" applyNumberFormat="1" applyFont="1" applyAlignment="1">
      <alignment horizontal="center" vertical="top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quotePrefix="1" applyFont="1"/>
    <xf numFmtId="4" fontId="1" fillId="0" borderId="1" xfId="0" quotePrefix="1" applyNumberFormat="1" applyFont="1" applyBorder="1"/>
    <xf numFmtId="4" fontId="1" fillId="0" borderId="0" xfId="0" quotePrefix="1" applyNumberFormat="1" applyFont="1"/>
    <xf numFmtId="4" fontId="1" fillId="0" borderId="2" xfId="0" applyNumberFormat="1" applyFont="1" applyBorder="1"/>
    <xf numFmtId="4" fontId="1" fillId="0" borderId="2" xfId="0" quotePrefix="1" applyNumberFormat="1" applyFont="1" applyBorder="1"/>
    <xf numFmtId="4" fontId="0" fillId="0" borderId="0" xfId="0" applyNumberFormat="1"/>
    <xf numFmtId="4" fontId="2" fillId="0" borderId="0" xfId="0" applyNumberFormat="1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4" fontId="6" fillId="0" borderId="0" xfId="0" applyNumberFormat="1" applyFont="1" applyBorder="1"/>
    <xf numFmtId="4" fontId="6" fillId="0" borderId="0" xfId="0" applyNumberFormat="1" applyFont="1"/>
    <xf numFmtId="0" fontId="0" fillId="0" borderId="0" xfId="0" applyBorder="1"/>
    <xf numFmtId="4" fontId="0" fillId="0" borderId="0" xfId="0" applyNumberFormat="1" applyBorder="1"/>
    <xf numFmtId="2" fontId="0" fillId="0" borderId="0" xfId="0" applyNumberFormat="1"/>
    <xf numFmtId="0" fontId="11" fillId="0" borderId="0" xfId="0" applyFont="1"/>
    <xf numFmtId="0" fontId="12" fillId="0" borderId="0" xfId="0" applyFont="1"/>
    <xf numFmtId="4" fontId="12" fillId="0" borderId="0" xfId="0" applyNumberFormat="1" applyFont="1"/>
    <xf numFmtId="0" fontId="11" fillId="0" borderId="0" xfId="0" applyFont="1" applyFill="1"/>
    <xf numFmtId="0" fontId="9" fillId="0" borderId="0" xfId="0" applyFont="1"/>
    <xf numFmtId="0" fontId="10" fillId="0" borderId="0" xfId="0" applyFont="1"/>
    <xf numFmtId="0" fontId="3" fillId="0" borderId="0" xfId="0" applyFont="1" applyFill="1"/>
    <xf numFmtId="2" fontId="1" fillId="0" borderId="0" xfId="0" applyNumberFormat="1" applyFont="1" applyFill="1"/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41"/>
  <sheetViews>
    <sheetView topLeftCell="A23" workbookViewId="0">
      <selection activeCell="A46" sqref="A46"/>
    </sheetView>
  </sheetViews>
  <sheetFormatPr defaultRowHeight="12.75" x14ac:dyDescent="0.2"/>
  <cols>
    <col min="1" max="1" width="104.7109375" customWidth="1"/>
  </cols>
  <sheetData>
    <row r="1" spans="1:1" ht="15.75" x14ac:dyDescent="0.25">
      <c r="A1" s="1"/>
    </row>
    <row r="2" spans="1:1" ht="15.75" x14ac:dyDescent="0.25">
      <c r="A2" s="1"/>
    </row>
    <row r="3" spans="1:1" ht="15.75" x14ac:dyDescent="0.25">
      <c r="A3" s="1"/>
    </row>
    <row r="4" spans="1:1" ht="15.75" x14ac:dyDescent="0.25">
      <c r="A4" s="1"/>
    </row>
    <row r="5" spans="1:1" ht="15.75" x14ac:dyDescent="0.25">
      <c r="A5" s="1"/>
    </row>
    <row r="6" spans="1:1" ht="15.75" x14ac:dyDescent="0.25">
      <c r="A6" s="1"/>
    </row>
    <row r="7" spans="1:1" ht="15.75" x14ac:dyDescent="0.25">
      <c r="A7" s="1"/>
    </row>
    <row r="8" spans="1:1" ht="15.75" x14ac:dyDescent="0.25">
      <c r="A8" s="1"/>
    </row>
    <row r="9" spans="1:1" ht="15.75" x14ac:dyDescent="0.25">
      <c r="A9" s="1"/>
    </row>
    <row r="10" spans="1:1" ht="15.75" x14ac:dyDescent="0.25">
      <c r="A10" s="1"/>
    </row>
    <row r="11" spans="1:1" ht="15.75" x14ac:dyDescent="0.25">
      <c r="A11" s="1"/>
    </row>
    <row r="12" spans="1:1" ht="15.75" x14ac:dyDescent="0.25">
      <c r="A12" s="1"/>
    </row>
    <row r="13" spans="1:1" ht="15.75" x14ac:dyDescent="0.25">
      <c r="A13" s="2"/>
    </row>
    <row r="14" spans="1:1" ht="15.75" x14ac:dyDescent="0.25">
      <c r="A14" s="2"/>
    </row>
    <row r="15" spans="1:1" ht="25.5" x14ac:dyDescent="0.35">
      <c r="A15" s="31" t="s">
        <v>57</v>
      </c>
    </row>
    <row r="16" spans="1:1" ht="15.75" x14ac:dyDescent="0.25">
      <c r="A16" s="21"/>
    </row>
    <row r="17" spans="1:1" ht="15.75" x14ac:dyDescent="0.25">
      <c r="A17" s="58" t="s">
        <v>101</v>
      </c>
    </row>
    <row r="18" spans="1:1" ht="15.75" x14ac:dyDescent="0.25">
      <c r="A18" s="58" t="s">
        <v>102</v>
      </c>
    </row>
    <row r="19" spans="1:1" ht="15.75" x14ac:dyDescent="0.25">
      <c r="A19" s="21"/>
    </row>
    <row r="20" spans="1:1" ht="22.5" x14ac:dyDescent="0.3">
      <c r="A20" s="59" t="s">
        <v>85</v>
      </c>
    </row>
    <row r="21" spans="1:1" ht="15.75" x14ac:dyDescent="0.25">
      <c r="A21" s="21"/>
    </row>
    <row r="22" spans="1:1" ht="15.75" x14ac:dyDescent="0.25">
      <c r="A22" s="21"/>
    </row>
    <row r="23" spans="1:1" ht="22.5" x14ac:dyDescent="0.3">
      <c r="A23" s="59" t="s">
        <v>116</v>
      </c>
    </row>
    <row r="24" spans="1:1" ht="15.75" x14ac:dyDescent="0.25">
      <c r="A24" s="2"/>
    </row>
    <row r="25" spans="1:1" ht="15.75" x14ac:dyDescent="0.25">
      <c r="A25" s="1"/>
    </row>
    <row r="26" spans="1:1" ht="15.75" x14ac:dyDescent="0.25">
      <c r="A26" s="1"/>
    </row>
    <row r="27" spans="1:1" ht="15.75" x14ac:dyDescent="0.25">
      <c r="A27" s="1"/>
    </row>
    <row r="28" spans="1:1" ht="15.75" x14ac:dyDescent="0.25">
      <c r="A28" s="1"/>
    </row>
    <row r="29" spans="1:1" ht="15.75" x14ac:dyDescent="0.25">
      <c r="A29" s="1"/>
    </row>
    <row r="30" spans="1:1" ht="15.75" x14ac:dyDescent="0.25">
      <c r="A30" s="1"/>
    </row>
    <row r="31" spans="1:1" ht="15.75" x14ac:dyDescent="0.25">
      <c r="A31" s="1"/>
    </row>
    <row r="32" spans="1:1" ht="15.75" x14ac:dyDescent="0.25">
      <c r="A32" s="1"/>
    </row>
    <row r="33" spans="1:1" ht="15.75" x14ac:dyDescent="0.25">
      <c r="A33" s="1"/>
    </row>
    <row r="34" spans="1:1" ht="15.75" x14ac:dyDescent="0.25">
      <c r="A34" s="1"/>
    </row>
    <row r="35" spans="1:1" ht="15.75" x14ac:dyDescent="0.25">
      <c r="A35" s="1"/>
    </row>
    <row r="36" spans="1:1" ht="15.75" x14ac:dyDescent="0.25">
      <c r="A36" s="1"/>
    </row>
    <row r="37" spans="1:1" ht="15.75" x14ac:dyDescent="0.25">
      <c r="A37" s="1"/>
    </row>
    <row r="38" spans="1:1" ht="15.75" x14ac:dyDescent="0.25">
      <c r="A38" s="1"/>
    </row>
    <row r="39" spans="1:1" ht="15.75" x14ac:dyDescent="0.25">
      <c r="A39" s="1"/>
    </row>
    <row r="40" spans="1:1" ht="15.75" x14ac:dyDescent="0.25">
      <c r="A40" s="1"/>
    </row>
    <row r="41" spans="1:1" ht="15.75" x14ac:dyDescent="0.25">
      <c r="A41" s="1"/>
    </row>
  </sheetData>
  <phoneticPr fontId="0" type="noConversion"/>
  <pageMargins left="0.75" right="0.75" top="1" bottom="1" header="0.4921259845" footer="0.4921259845"/>
  <pageSetup paperSize="9" scale="84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opLeftCell="A4" workbookViewId="0">
      <selection activeCell="F5" sqref="F5"/>
    </sheetView>
  </sheetViews>
  <sheetFormatPr defaultRowHeight="12.75" x14ac:dyDescent="0.2"/>
  <cols>
    <col min="1" max="1" width="2.5703125" style="14" customWidth="1"/>
    <col min="2" max="2" width="27.85546875" customWidth="1"/>
    <col min="3" max="3" width="33.5703125" customWidth="1"/>
    <col min="4" max="4" width="9.28515625" customWidth="1"/>
    <col min="5" max="5" width="11.28515625" customWidth="1"/>
    <col min="6" max="6" width="5" customWidth="1"/>
    <col min="9" max="9" width="10.140625" bestFit="1" customWidth="1"/>
  </cols>
  <sheetData>
    <row r="1" spans="1:6" ht="15.75" x14ac:dyDescent="0.25">
      <c r="A1" s="15"/>
      <c r="B1" s="1"/>
      <c r="C1" s="1"/>
      <c r="D1" s="1"/>
      <c r="E1" s="1"/>
      <c r="F1" s="1"/>
    </row>
    <row r="2" spans="1:6" ht="15.75" x14ac:dyDescent="0.25">
      <c r="A2" s="15"/>
      <c r="B2" s="1"/>
      <c r="C2" s="1"/>
      <c r="D2" s="1"/>
      <c r="E2" s="1"/>
      <c r="F2" s="1"/>
    </row>
    <row r="3" spans="1:6" ht="15.75" x14ac:dyDescent="0.25">
      <c r="A3" s="15"/>
      <c r="B3" s="1"/>
      <c r="C3" s="1"/>
      <c r="D3" s="1"/>
      <c r="E3" s="1"/>
      <c r="F3" s="1"/>
    </row>
    <row r="4" spans="1:6" ht="20.25" x14ac:dyDescent="0.3">
      <c r="A4" s="4"/>
      <c r="B4" s="30"/>
      <c r="C4" s="19"/>
      <c r="D4" s="1"/>
      <c r="E4" s="4"/>
      <c r="F4" s="4" t="s">
        <v>133</v>
      </c>
    </row>
    <row r="5" spans="1:6" ht="15.75" x14ac:dyDescent="0.25">
      <c r="A5" s="15"/>
      <c r="B5" s="1"/>
      <c r="C5" s="1"/>
      <c r="D5" s="1"/>
      <c r="E5" s="1"/>
      <c r="F5" s="1"/>
    </row>
    <row r="6" spans="1:6" ht="15.75" x14ac:dyDescent="0.25">
      <c r="A6" s="15"/>
      <c r="B6" s="1"/>
      <c r="C6" s="1"/>
      <c r="D6" s="1"/>
      <c r="E6" s="1"/>
      <c r="F6" s="1"/>
    </row>
    <row r="7" spans="1:6" ht="25.5" x14ac:dyDescent="0.35">
      <c r="A7" s="15"/>
      <c r="B7" s="31"/>
      <c r="C7" s="1"/>
      <c r="D7" s="1"/>
      <c r="E7" s="1"/>
      <c r="F7" s="1"/>
    </row>
    <row r="8" spans="1:6" ht="15.75" x14ac:dyDescent="0.25">
      <c r="A8" s="15"/>
      <c r="B8" s="1"/>
      <c r="C8" s="1"/>
      <c r="D8" s="1"/>
      <c r="E8" s="1"/>
      <c r="F8" s="1"/>
    </row>
    <row r="9" spans="1:6" ht="15.75" x14ac:dyDescent="0.25">
      <c r="A9" s="15"/>
      <c r="B9" s="1"/>
      <c r="C9" s="1"/>
      <c r="D9" s="1"/>
      <c r="E9" s="1"/>
      <c r="F9" s="1"/>
    </row>
    <row r="10" spans="1:6" ht="24.75" customHeight="1" x14ac:dyDescent="0.35">
      <c r="A10" s="15"/>
      <c r="B10" s="31" t="s">
        <v>58</v>
      </c>
      <c r="C10" s="1"/>
      <c r="D10" s="1"/>
      <c r="E10" s="1"/>
      <c r="F10" s="1"/>
    </row>
    <row r="11" spans="1:6" ht="24.75" customHeight="1" x14ac:dyDescent="0.35">
      <c r="A11" s="15"/>
      <c r="B11" s="31"/>
      <c r="C11" s="1"/>
      <c r="D11" s="1"/>
      <c r="E11" s="1"/>
      <c r="F11" s="1"/>
    </row>
    <row r="12" spans="1:6" ht="15.75" x14ac:dyDescent="0.25">
      <c r="A12" s="15"/>
      <c r="B12" s="1"/>
      <c r="C12" s="1"/>
      <c r="D12" s="1"/>
      <c r="E12" s="1"/>
      <c r="F12" s="1"/>
    </row>
    <row r="13" spans="1:6" ht="15.75" x14ac:dyDescent="0.25">
      <c r="A13" s="15"/>
      <c r="B13" s="21" t="s">
        <v>117</v>
      </c>
      <c r="C13" s="24"/>
      <c r="D13" s="1"/>
      <c r="E13" s="1"/>
      <c r="F13" s="1"/>
    </row>
    <row r="14" spans="1:6" ht="15.75" x14ac:dyDescent="0.25">
      <c r="A14" s="15"/>
      <c r="B14" s="1"/>
      <c r="C14" s="1"/>
      <c r="D14" s="1"/>
      <c r="E14" s="1"/>
      <c r="F14" s="1"/>
    </row>
    <row r="15" spans="1:6" ht="15.75" x14ac:dyDescent="0.25">
      <c r="A15" s="16"/>
      <c r="B15" s="13" t="s">
        <v>19</v>
      </c>
      <c r="C15" s="11"/>
      <c r="D15" s="11"/>
      <c r="E15" s="20" t="s">
        <v>20</v>
      </c>
      <c r="F15" s="1"/>
    </row>
    <row r="16" spans="1:6" ht="15.75" x14ac:dyDescent="0.25">
      <c r="A16" s="16"/>
      <c r="B16" s="12"/>
      <c r="C16" s="12"/>
      <c r="D16" s="12"/>
      <c r="E16" s="12"/>
      <c r="F16" s="1"/>
    </row>
    <row r="17" spans="1:9" ht="18" customHeight="1" x14ac:dyDescent="0.25">
      <c r="A17" s="16"/>
      <c r="B17" s="12" t="s">
        <v>21</v>
      </c>
      <c r="C17" s="12"/>
      <c r="D17" s="12"/>
      <c r="E17" s="29">
        <v>1</v>
      </c>
      <c r="F17" s="1"/>
    </row>
    <row r="18" spans="1:9" ht="19.5" customHeight="1" x14ac:dyDescent="0.25">
      <c r="A18" s="16"/>
      <c r="B18" s="12" t="s">
        <v>27</v>
      </c>
      <c r="C18" s="16" t="s">
        <v>118</v>
      </c>
      <c r="D18" s="16"/>
      <c r="E18" s="29">
        <v>2</v>
      </c>
      <c r="F18" s="1"/>
    </row>
    <row r="19" spans="1:9" ht="18.75" customHeight="1" x14ac:dyDescent="0.25">
      <c r="A19" s="16"/>
      <c r="B19" s="12" t="s">
        <v>28</v>
      </c>
      <c r="C19" s="16" t="s">
        <v>119</v>
      </c>
      <c r="D19" s="12"/>
      <c r="E19" s="29">
        <v>3</v>
      </c>
      <c r="F19" s="1"/>
    </row>
    <row r="20" spans="1:9" ht="19.5" customHeight="1" x14ac:dyDescent="0.25">
      <c r="A20" s="16"/>
      <c r="B20" s="12" t="s">
        <v>22</v>
      </c>
      <c r="C20" s="12"/>
      <c r="D20" s="12"/>
      <c r="E20" s="29" t="s">
        <v>98</v>
      </c>
      <c r="F20" s="1"/>
    </row>
    <row r="21" spans="1:9" ht="19.5" customHeight="1" x14ac:dyDescent="0.25">
      <c r="A21" s="16"/>
      <c r="B21" s="28" t="s">
        <v>131</v>
      </c>
      <c r="C21" s="12"/>
      <c r="D21" s="12"/>
      <c r="E21" s="29" t="s">
        <v>98</v>
      </c>
      <c r="F21" s="1"/>
    </row>
    <row r="22" spans="1:9" ht="18" customHeight="1" x14ac:dyDescent="0.25">
      <c r="A22" s="16"/>
      <c r="B22" s="17" t="s">
        <v>23</v>
      </c>
      <c r="C22" s="12"/>
      <c r="D22" s="12"/>
      <c r="E22" s="29" t="s">
        <v>99</v>
      </c>
      <c r="F22" s="1"/>
    </row>
    <row r="23" spans="1:9" ht="18.75" customHeight="1" x14ac:dyDescent="0.25">
      <c r="A23" s="16"/>
      <c r="B23" s="12" t="s">
        <v>132</v>
      </c>
      <c r="C23" s="12"/>
      <c r="D23" s="12"/>
      <c r="E23" s="29" t="s">
        <v>99</v>
      </c>
      <c r="F23" s="1"/>
    </row>
    <row r="24" spans="1:9" ht="15.75" x14ac:dyDescent="0.25">
      <c r="A24" s="15"/>
      <c r="B24" s="1"/>
      <c r="C24" s="1"/>
      <c r="D24" s="1"/>
      <c r="E24" s="1"/>
      <c r="F24" s="1"/>
    </row>
    <row r="25" spans="1:9" ht="15.75" x14ac:dyDescent="0.25">
      <c r="A25" s="15"/>
      <c r="B25" s="1"/>
      <c r="C25" s="1"/>
      <c r="D25" s="1"/>
      <c r="E25" s="1"/>
      <c r="F25" s="1"/>
      <c r="I25" s="38"/>
    </row>
    <row r="26" spans="1:9" ht="15.75" x14ac:dyDescent="0.25">
      <c r="A26" s="17"/>
      <c r="B26" s="17" t="s">
        <v>120</v>
      </c>
      <c r="C26" s="1"/>
      <c r="D26" s="1"/>
      <c r="E26" s="1"/>
      <c r="F26" s="1"/>
      <c r="I26" s="38"/>
    </row>
    <row r="27" spans="1:9" ht="15.75" x14ac:dyDescent="0.25">
      <c r="A27" s="17"/>
      <c r="B27" s="17" t="s">
        <v>44</v>
      </c>
      <c r="C27" s="1"/>
      <c r="D27" s="1"/>
      <c r="E27" s="1"/>
      <c r="F27" s="1"/>
      <c r="I27" s="38"/>
    </row>
    <row r="28" spans="1:9" ht="15.75" x14ac:dyDescent="0.25">
      <c r="A28" s="17"/>
      <c r="B28" s="17" t="s">
        <v>121</v>
      </c>
      <c r="C28" s="1"/>
      <c r="D28" s="1"/>
      <c r="E28" s="1"/>
      <c r="F28" s="1"/>
    </row>
    <row r="29" spans="1:9" ht="15.75" x14ac:dyDescent="0.25">
      <c r="A29" s="15"/>
      <c r="B29" s="1"/>
      <c r="C29" s="1"/>
      <c r="D29" s="1"/>
      <c r="E29" s="1"/>
      <c r="F29" s="1"/>
    </row>
    <row r="30" spans="1:9" ht="15.75" x14ac:dyDescent="0.25">
      <c r="A30" s="15"/>
      <c r="B30" s="1"/>
      <c r="C30" s="1"/>
      <c r="D30" s="1"/>
      <c r="E30" s="1"/>
      <c r="F30" s="1"/>
    </row>
    <row r="31" spans="1:9" ht="15.75" x14ac:dyDescent="0.25">
      <c r="A31" s="15"/>
      <c r="B31" s="1"/>
      <c r="C31" s="1"/>
      <c r="D31" s="1"/>
      <c r="E31" s="1"/>
      <c r="F31" s="1"/>
    </row>
  </sheetData>
  <phoneticPr fontId="0" type="noConversion"/>
  <pageMargins left="0.75" right="0.75" top="1" bottom="1" header="0.4921259845" footer="0.4921259845"/>
  <pageSetup paperSize="9" scale="98" orientation="portrait" verticalDpi="300" r:id="rId1"/>
  <headerFooter alignWithMargins="0">
    <oddHeader>&amp;L&amp;"Times New Roman,Normaali"Emmaus Helsinki ry
Mäkelänkatu 54 A
00510 Helsinki
y-tunnus 0315404-8
TILINPÄÄTÖS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209"/>
  <sheetViews>
    <sheetView zoomScaleNormal="100" workbookViewId="0">
      <selection activeCell="G3" sqref="G3"/>
    </sheetView>
  </sheetViews>
  <sheetFormatPr defaultRowHeight="14.45" customHeight="1" x14ac:dyDescent="0.25"/>
  <cols>
    <col min="1" max="1" width="4.28515625" style="1" customWidth="1"/>
    <col min="2" max="2" width="24" style="1" customWidth="1"/>
    <col min="3" max="3" width="11" style="1" customWidth="1"/>
    <col min="4" max="4" width="11.28515625" bestFit="1" customWidth="1"/>
    <col min="5" max="5" width="3.7109375" style="1" customWidth="1"/>
    <col min="6" max="6" width="11.28515625" bestFit="1" customWidth="1"/>
    <col min="7" max="7" width="7.7109375" style="1" customWidth="1"/>
    <col min="8" max="8" width="15.7109375" style="1" hidden="1" customWidth="1"/>
    <col min="9" max="9" width="0" style="1" hidden="1" customWidth="1"/>
    <col min="10" max="10" width="13.28515625" style="1" customWidth="1"/>
    <col min="11" max="11" width="9.140625" style="1"/>
    <col min="12" max="12" width="14.7109375" style="1" customWidth="1"/>
    <col min="13" max="13" width="3.7109375" style="1" customWidth="1"/>
    <col min="14" max="14" width="14.7109375" style="1" customWidth="1"/>
    <col min="15" max="16384" width="9.140625" style="1"/>
  </cols>
  <sheetData>
    <row r="2" spans="1:14" ht="14.45" customHeight="1" x14ac:dyDescent="0.25">
      <c r="G2" s="4" t="s">
        <v>134</v>
      </c>
    </row>
    <row r="5" spans="1:14" ht="20.25" customHeight="1" x14ac:dyDescent="0.3">
      <c r="A5" s="32" t="s">
        <v>58</v>
      </c>
      <c r="G5" s="4"/>
    </row>
    <row r="6" spans="1:14" ht="18.75" x14ac:dyDescent="0.3">
      <c r="A6" s="3" t="s">
        <v>24</v>
      </c>
      <c r="D6" s="8">
        <v>43100</v>
      </c>
      <c r="E6" s="8"/>
      <c r="F6" s="8">
        <v>42735</v>
      </c>
      <c r="H6" s="4"/>
      <c r="L6" s="8"/>
      <c r="M6" s="8"/>
      <c r="N6" s="8"/>
    </row>
    <row r="7" spans="1:14" ht="18.75" x14ac:dyDescent="0.3">
      <c r="A7" s="3"/>
      <c r="H7" s="4"/>
    </row>
    <row r="8" spans="1:14" s="2" customFormat="1" ht="14.45" customHeight="1" x14ac:dyDescent="0.25">
      <c r="A8" s="2" t="s">
        <v>0</v>
      </c>
      <c r="E8" s="4"/>
      <c r="L8" s="4"/>
      <c r="M8" s="4"/>
      <c r="N8" s="4"/>
    </row>
    <row r="9" spans="1:14" s="2" customFormat="1" ht="14.45" customHeight="1" x14ac:dyDescent="0.25">
      <c r="D9" s="40"/>
      <c r="E9" s="40"/>
      <c r="F9" s="40"/>
    </row>
    <row r="10" spans="1:14" ht="14.45" customHeight="1" x14ac:dyDescent="0.25">
      <c r="A10" s="1" t="s">
        <v>1</v>
      </c>
      <c r="D10" s="44"/>
      <c r="E10" s="10"/>
      <c r="F10" s="44"/>
      <c r="G10" s="8"/>
      <c r="H10" s="7" t="s">
        <v>10</v>
      </c>
    </row>
    <row r="11" spans="1:14" ht="14.45" customHeight="1" x14ac:dyDescent="0.25">
      <c r="D11" s="44"/>
      <c r="E11" s="10"/>
      <c r="F11" s="44"/>
      <c r="G11" s="8"/>
      <c r="H11" s="7"/>
    </row>
    <row r="12" spans="1:14" ht="14.45" customHeight="1" x14ac:dyDescent="0.25">
      <c r="A12" s="2" t="s">
        <v>82</v>
      </c>
      <c r="D12" s="44"/>
      <c r="E12" s="10"/>
      <c r="F12" s="44"/>
      <c r="G12" s="8"/>
      <c r="H12" s="7"/>
    </row>
    <row r="13" spans="1:14" ht="14.45" customHeight="1" x14ac:dyDescent="0.25">
      <c r="B13" s="1" t="s">
        <v>100</v>
      </c>
      <c r="D13" s="42">
        <v>37333.949999999997</v>
      </c>
      <c r="E13" s="27"/>
      <c r="F13" s="42">
        <v>56219.32</v>
      </c>
      <c r="G13" s="8"/>
      <c r="H13" s="7"/>
    </row>
    <row r="14" spans="1:14" ht="14.45" customHeight="1" x14ac:dyDescent="0.25">
      <c r="A14" s="1" t="s">
        <v>83</v>
      </c>
      <c r="D14" s="27">
        <f>SUM(D13)</f>
        <v>37333.949999999997</v>
      </c>
      <c r="E14" s="27"/>
      <c r="F14" s="27">
        <f>SUM(F13)</f>
        <v>56219.32</v>
      </c>
      <c r="G14" s="8"/>
      <c r="H14" s="7"/>
    </row>
    <row r="15" spans="1:14" ht="14.45" customHeight="1" x14ac:dyDescent="0.25">
      <c r="D15" s="44"/>
      <c r="E15" s="10"/>
      <c r="F15" s="44"/>
      <c r="G15" s="8"/>
      <c r="H15" s="7"/>
    </row>
    <row r="16" spans="1:14" ht="14.45" customHeight="1" x14ac:dyDescent="0.25">
      <c r="A16" s="2" t="s">
        <v>59</v>
      </c>
      <c r="D16" s="44"/>
      <c r="E16" s="27"/>
      <c r="F16" s="44"/>
      <c r="G16" s="5"/>
      <c r="H16" s="5"/>
      <c r="L16" s="27"/>
      <c r="M16" s="27"/>
      <c r="N16" s="27"/>
    </row>
    <row r="17" spans="1:14" ht="14.45" customHeight="1" x14ac:dyDescent="0.25">
      <c r="B17" s="1" t="s">
        <v>60</v>
      </c>
      <c r="D17" s="42">
        <v>709148.57</v>
      </c>
      <c r="E17" s="27"/>
      <c r="F17" s="42">
        <v>709138.57</v>
      </c>
      <c r="G17" s="5"/>
      <c r="H17" s="5"/>
      <c r="L17" s="42"/>
      <c r="M17" s="27"/>
      <c r="N17" s="42"/>
    </row>
    <row r="18" spans="1:14" ht="14.45" customHeight="1" x14ac:dyDescent="0.25">
      <c r="A18" s="1" t="s">
        <v>61</v>
      </c>
      <c r="D18" s="27">
        <f>SUM(D17)</f>
        <v>709148.57</v>
      </c>
      <c r="E18" s="27"/>
      <c r="F18" s="27">
        <f>SUM(F17)</f>
        <v>709138.57</v>
      </c>
      <c r="G18" s="5"/>
      <c r="H18" s="5"/>
      <c r="L18" s="27"/>
      <c r="M18" s="27"/>
      <c r="N18" s="27"/>
    </row>
    <row r="19" spans="1:14" ht="14.45" customHeight="1" x14ac:dyDescent="0.25">
      <c r="D19" s="44"/>
      <c r="E19" s="27"/>
      <c r="F19" s="44"/>
      <c r="G19" s="5"/>
      <c r="H19" s="5"/>
      <c r="L19" s="27"/>
      <c r="M19" s="27"/>
      <c r="N19" s="27"/>
    </row>
    <row r="20" spans="1:14" ht="14.45" customHeight="1" x14ac:dyDescent="0.25">
      <c r="A20" s="1" t="s">
        <v>13</v>
      </c>
      <c r="D20" s="27">
        <f>D18+D14</f>
        <v>746482.5199999999</v>
      </c>
      <c r="E20" s="27"/>
      <c r="F20" s="27">
        <f>F18+F14</f>
        <v>765357.8899999999</v>
      </c>
      <c r="G20" s="5"/>
      <c r="H20" s="5"/>
      <c r="L20" s="27"/>
      <c r="M20" s="27"/>
      <c r="N20" s="27"/>
    </row>
    <row r="21" spans="1:14" ht="14.45" customHeight="1" x14ac:dyDescent="0.25">
      <c r="D21" s="44"/>
      <c r="E21" s="27"/>
      <c r="F21" s="44"/>
      <c r="G21" s="5"/>
      <c r="H21" s="5"/>
      <c r="L21" s="27"/>
      <c r="M21" s="27"/>
      <c r="N21" s="27"/>
    </row>
    <row r="22" spans="1:14" ht="14.45" customHeight="1" x14ac:dyDescent="0.25">
      <c r="A22" s="1" t="s">
        <v>2</v>
      </c>
      <c r="D22" s="44"/>
      <c r="E22" s="27"/>
      <c r="F22" s="44"/>
      <c r="G22" s="5"/>
      <c r="H22" s="5"/>
      <c r="L22" s="27"/>
      <c r="M22" s="27"/>
      <c r="N22" s="27"/>
    </row>
    <row r="23" spans="1:14" ht="14.45" customHeight="1" x14ac:dyDescent="0.25">
      <c r="D23" s="44"/>
      <c r="E23" s="27"/>
      <c r="F23" s="44"/>
      <c r="G23" s="5"/>
      <c r="H23" s="5"/>
      <c r="L23" s="27"/>
      <c r="M23" s="27"/>
      <c r="N23" s="27"/>
    </row>
    <row r="24" spans="1:14" ht="14.45" customHeight="1" x14ac:dyDescent="0.25">
      <c r="A24" s="2" t="s">
        <v>3</v>
      </c>
      <c r="D24" s="44"/>
      <c r="E24" s="27"/>
      <c r="F24" s="44"/>
      <c r="G24" s="5"/>
      <c r="H24" s="5"/>
      <c r="L24" s="27"/>
      <c r="M24" s="27"/>
      <c r="N24" s="27"/>
    </row>
    <row r="25" spans="1:14" ht="14.45" customHeight="1" x14ac:dyDescent="0.25">
      <c r="B25" s="1" t="s">
        <v>16</v>
      </c>
      <c r="D25" s="42">
        <v>3323.16</v>
      </c>
      <c r="E25" s="27"/>
      <c r="F25" s="42">
        <v>7278.91</v>
      </c>
      <c r="G25" s="5"/>
      <c r="H25" s="5">
        <v>89371.15</v>
      </c>
      <c r="I25" s="1">
        <f>5.94573</f>
        <v>5.9457300000000002</v>
      </c>
      <c r="L25" s="27"/>
      <c r="M25" s="27"/>
      <c r="N25" s="27"/>
    </row>
    <row r="26" spans="1:14" ht="14.45" hidden="1" customHeight="1" x14ac:dyDescent="0.25">
      <c r="B26" s="1" t="s">
        <v>62</v>
      </c>
      <c r="D26" s="42">
        <v>0</v>
      </c>
      <c r="E26" s="27"/>
      <c r="F26" s="42">
        <v>0</v>
      </c>
      <c r="G26" s="5"/>
      <c r="H26" s="5">
        <v>59063.71</v>
      </c>
      <c r="I26" s="1">
        <f>5.94573</f>
        <v>5.9457300000000002</v>
      </c>
      <c r="L26" s="42"/>
      <c r="M26" s="27"/>
      <c r="N26" s="42"/>
    </row>
    <row r="27" spans="1:14" ht="14.45" customHeight="1" x14ac:dyDescent="0.25">
      <c r="A27" s="1" t="s">
        <v>17</v>
      </c>
      <c r="D27" s="27">
        <f>SUM(D25:D26)</f>
        <v>3323.16</v>
      </c>
      <c r="E27" s="27"/>
      <c r="F27" s="27">
        <f>SUM(F25:F26)</f>
        <v>7278.91</v>
      </c>
      <c r="G27" s="5"/>
      <c r="H27" s="5"/>
      <c r="L27" s="27"/>
      <c r="M27" s="27"/>
      <c r="N27" s="27"/>
    </row>
    <row r="28" spans="1:14" ht="14.45" customHeight="1" x14ac:dyDescent="0.25">
      <c r="D28" s="44"/>
      <c r="E28" s="27"/>
      <c r="F28" s="44"/>
      <c r="G28" s="5"/>
      <c r="H28" s="5"/>
      <c r="L28" s="27"/>
      <c r="M28" s="27"/>
      <c r="N28" s="27"/>
    </row>
    <row r="29" spans="1:14" ht="14.45" customHeight="1" x14ac:dyDescent="0.25">
      <c r="A29" s="2" t="s">
        <v>4</v>
      </c>
      <c r="D29" s="27">
        <v>77531.929999999993</v>
      </c>
      <c r="E29" s="27"/>
      <c r="F29" s="27">
        <v>48357.81</v>
      </c>
      <c r="G29" s="5"/>
      <c r="H29" s="5">
        <v>30810.22</v>
      </c>
      <c r="I29" s="1">
        <f>5.94573</f>
        <v>5.9457300000000002</v>
      </c>
      <c r="J29" s="5"/>
      <c r="L29" s="27"/>
      <c r="M29" s="27"/>
      <c r="N29" s="27"/>
    </row>
    <row r="30" spans="1:14" ht="14.45" customHeight="1" x14ac:dyDescent="0.25">
      <c r="A30" s="2"/>
      <c r="D30" s="44"/>
      <c r="E30" s="27"/>
      <c r="F30" s="44"/>
      <c r="G30" s="5"/>
      <c r="H30" s="5"/>
      <c r="J30" s="5"/>
      <c r="L30" s="27"/>
      <c r="M30" s="27"/>
      <c r="N30" s="27"/>
    </row>
    <row r="31" spans="1:14" ht="15.75" x14ac:dyDescent="0.25">
      <c r="A31" s="1" t="s">
        <v>14</v>
      </c>
      <c r="D31" s="27">
        <f>D27+D29</f>
        <v>80855.09</v>
      </c>
      <c r="E31" s="27"/>
      <c r="F31" s="27">
        <f>F27+F29</f>
        <v>55636.72</v>
      </c>
      <c r="G31" s="5"/>
      <c r="H31" s="5"/>
      <c r="L31" s="27"/>
      <c r="M31" s="27"/>
      <c r="N31" s="27"/>
    </row>
    <row r="32" spans="1:14" s="2" customFormat="1" ht="14.45" customHeight="1" x14ac:dyDescent="0.25">
      <c r="D32" s="40"/>
      <c r="E32" s="39"/>
      <c r="F32" s="40"/>
      <c r="G32" s="6"/>
      <c r="H32" s="6"/>
      <c r="L32" s="39"/>
      <c r="M32" s="39"/>
      <c r="N32" s="39"/>
    </row>
    <row r="33" spans="1:14" s="2" customFormat="1" ht="14.45" customHeight="1" x14ac:dyDescent="0.25">
      <c r="A33" s="2" t="s">
        <v>5</v>
      </c>
      <c r="D33" s="39">
        <f>D20+D31</f>
        <v>827337.60999999987</v>
      </c>
      <c r="E33" s="39"/>
      <c r="F33" s="39">
        <f>F20+F31</f>
        <v>820994.60999999987</v>
      </c>
      <c r="G33" s="6"/>
      <c r="H33" s="6">
        <f>SUM(H16:H32)</f>
        <v>179245.08</v>
      </c>
      <c r="L33" s="39"/>
      <c r="M33" s="39"/>
      <c r="N33" s="39"/>
    </row>
    <row r="34" spans="1:14" ht="13.5" customHeight="1" x14ac:dyDescent="0.25">
      <c r="D34" s="44"/>
      <c r="E34" s="10"/>
      <c r="F34" s="44"/>
      <c r="G34" s="5"/>
      <c r="H34" s="5"/>
      <c r="L34" s="10"/>
      <c r="M34" s="10"/>
      <c r="N34" s="10"/>
    </row>
    <row r="35" spans="1:14" s="2" customFormat="1" ht="14.45" customHeight="1" x14ac:dyDescent="0.25">
      <c r="D35" s="40"/>
      <c r="E35" s="40"/>
      <c r="F35" s="40"/>
      <c r="G35" s="6"/>
      <c r="H35" s="6"/>
      <c r="L35" s="40"/>
      <c r="M35" s="40"/>
      <c r="N35" s="40"/>
    </row>
    <row r="36" spans="1:14" s="2" customFormat="1" ht="14.45" customHeight="1" x14ac:dyDescent="0.25">
      <c r="A36" s="2" t="s">
        <v>6</v>
      </c>
      <c r="D36" s="40"/>
      <c r="E36" s="41"/>
      <c r="F36" s="40"/>
      <c r="G36" s="6"/>
      <c r="H36" s="6"/>
      <c r="L36" s="41"/>
      <c r="M36" s="41"/>
      <c r="N36" s="41"/>
    </row>
    <row r="37" spans="1:14" ht="14.45" customHeight="1" x14ac:dyDescent="0.25">
      <c r="A37" s="2"/>
      <c r="B37" s="2"/>
      <c r="C37" s="2"/>
      <c r="D37" s="44"/>
      <c r="E37" s="41"/>
      <c r="F37" s="44"/>
      <c r="G37" s="5"/>
      <c r="H37" s="5"/>
      <c r="L37" s="41"/>
      <c r="M37" s="41"/>
      <c r="N37" s="41"/>
    </row>
    <row r="38" spans="1:14" ht="14.45" customHeight="1" x14ac:dyDescent="0.25">
      <c r="A38" s="1" t="s">
        <v>7</v>
      </c>
      <c r="D38" s="44"/>
      <c r="E38" s="10"/>
      <c r="F38" s="44"/>
      <c r="G38" s="5"/>
      <c r="H38" s="5"/>
      <c r="L38" s="27"/>
      <c r="M38" s="10"/>
      <c r="N38" s="27"/>
    </row>
    <row r="39" spans="1:14" ht="14.45" customHeight="1" x14ac:dyDescent="0.25">
      <c r="A39"/>
      <c r="B39" s="2" t="s">
        <v>43</v>
      </c>
      <c r="D39" s="27">
        <v>742455.68</v>
      </c>
      <c r="E39" s="27"/>
      <c r="F39" s="27">
        <v>687576.79</v>
      </c>
      <c r="G39" s="5"/>
      <c r="H39" s="5">
        <f>104630.1+19942.28</f>
        <v>124572.38</v>
      </c>
      <c r="I39" s="1">
        <f>5.94573</f>
        <v>5.9457300000000002</v>
      </c>
      <c r="J39" s="23"/>
      <c r="L39" s="27"/>
      <c r="M39" s="27"/>
      <c r="N39" s="27"/>
    </row>
    <row r="40" spans="1:14" ht="14.45" customHeight="1" x14ac:dyDescent="0.25">
      <c r="A40"/>
      <c r="B40" s="2" t="s">
        <v>56</v>
      </c>
      <c r="D40" s="42">
        <v>52243.24</v>
      </c>
      <c r="E40" s="27"/>
      <c r="F40" s="42">
        <v>54878.89</v>
      </c>
      <c r="G40" s="5"/>
      <c r="H40" s="5">
        <v>-9595.3700000000008</v>
      </c>
      <c r="I40" s="1">
        <f>5.94573</f>
        <v>5.9457300000000002</v>
      </c>
      <c r="L40" s="42"/>
      <c r="M40" s="27"/>
      <c r="N40" s="42"/>
    </row>
    <row r="41" spans="1:14" ht="14.45" customHeight="1" x14ac:dyDescent="0.25">
      <c r="A41" s="1" t="s">
        <v>8</v>
      </c>
      <c r="D41" s="27">
        <f>SUM(D39:D40)</f>
        <v>794698.92</v>
      </c>
      <c r="E41" s="27"/>
      <c r="F41" s="27">
        <f>SUM(F39:F40)</f>
        <v>742455.68</v>
      </c>
      <c r="G41" s="5"/>
      <c r="H41" s="5"/>
      <c r="L41" s="27"/>
      <c r="M41" s="27"/>
      <c r="N41" s="27"/>
    </row>
    <row r="42" spans="1:14" ht="14.45" customHeight="1" x14ac:dyDescent="0.25">
      <c r="D42" s="44"/>
      <c r="E42" s="27"/>
      <c r="F42" s="44"/>
      <c r="G42" s="5"/>
      <c r="H42" s="5">
        <f>SUM(H39:H41)</f>
        <v>114977.01000000001</v>
      </c>
      <c r="L42" s="27"/>
      <c r="M42" s="27"/>
      <c r="N42" s="27"/>
    </row>
    <row r="43" spans="1:14" ht="14.45" customHeight="1" x14ac:dyDescent="0.25">
      <c r="A43" s="1" t="s">
        <v>9</v>
      </c>
      <c r="D43" s="44"/>
      <c r="E43" s="27"/>
      <c r="F43" s="44"/>
      <c r="G43" s="5"/>
      <c r="H43" s="5"/>
      <c r="L43" s="27"/>
      <c r="M43" s="27"/>
      <c r="N43" s="27"/>
    </row>
    <row r="44" spans="1:14" ht="14.45" customHeight="1" x14ac:dyDescent="0.25">
      <c r="D44" s="44"/>
      <c r="E44" s="27"/>
      <c r="F44" s="44"/>
      <c r="G44" s="5"/>
      <c r="H44" s="5"/>
      <c r="L44" s="27"/>
      <c r="M44" s="27"/>
      <c r="N44" s="27"/>
    </row>
    <row r="45" spans="1:14" ht="14.45" customHeight="1" x14ac:dyDescent="0.25">
      <c r="A45" s="2" t="s">
        <v>75</v>
      </c>
      <c r="B45"/>
      <c r="D45" s="44"/>
      <c r="E45" s="27"/>
      <c r="F45" s="44"/>
      <c r="G45" s="5"/>
      <c r="H45" s="5"/>
      <c r="L45" s="27"/>
      <c r="M45" s="27"/>
      <c r="N45" s="27"/>
    </row>
    <row r="46" spans="1:14" ht="14.45" customHeight="1" x14ac:dyDescent="0.25">
      <c r="A46" s="2"/>
      <c r="B46" s="1" t="s">
        <v>63</v>
      </c>
      <c r="D46" s="42">
        <v>0</v>
      </c>
      <c r="E46" s="27"/>
      <c r="F46" s="42">
        <v>21929.69</v>
      </c>
      <c r="G46" s="5"/>
      <c r="H46" s="5"/>
      <c r="L46" s="42"/>
      <c r="M46" s="27"/>
      <c r="N46" s="42"/>
    </row>
    <row r="47" spans="1:14" ht="14.45" customHeight="1" x14ac:dyDescent="0.25">
      <c r="A47" s="1" t="s">
        <v>76</v>
      </c>
      <c r="D47" s="27">
        <f>SUM(D46)</f>
        <v>0</v>
      </c>
      <c r="E47" s="27"/>
      <c r="F47" s="27">
        <f>SUM(F46)</f>
        <v>21929.69</v>
      </c>
      <c r="G47" s="5"/>
      <c r="H47" s="5"/>
      <c r="L47" s="27"/>
      <c r="M47" s="27"/>
      <c r="N47" s="27"/>
    </row>
    <row r="48" spans="1:14" ht="14.45" customHeight="1" x14ac:dyDescent="0.25">
      <c r="A48" s="2"/>
      <c r="D48" s="44"/>
      <c r="E48" s="27"/>
      <c r="F48" s="44"/>
      <c r="G48" s="5"/>
      <c r="H48" s="5"/>
      <c r="L48" s="27"/>
      <c r="M48" s="27"/>
      <c r="N48" s="27"/>
    </row>
    <row r="49" spans="1:14" ht="14.45" customHeight="1" x14ac:dyDescent="0.25">
      <c r="A49" s="2" t="s">
        <v>12</v>
      </c>
      <c r="B49"/>
      <c r="D49" s="44"/>
      <c r="E49" s="27"/>
      <c r="F49" s="44"/>
      <c r="G49" s="5"/>
      <c r="H49" s="5"/>
      <c r="L49" s="27"/>
      <c r="M49" s="27"/>
      <c r="N49" s="27"/>
    </row>
    <row r="50" spans="1:14" ht="14.45" customHeight="1" x14ac:dyDescent="0.25">
      <c r="A50" s="2"/>
      <c r="B50" s="1" t="s">
        <v>63</v>
      </c>
      <c r="D50" s="27">
        <v>0</v>
      </c>
      <c r="E50" s="27"/>
      <c r="F50" s="27">
        <v>33130.86</v>
      </c>
      <c r="G50" s="5"/>
      <c r="H50" s="5"/>
      <c r="L50" s="27"/>
      <c r="M50" s="27"/>
      <c r="N50" s="27"/>
    </row>
    <row r="51" spans="1:14" ht="14.45" customHeight="1" x14ac:dyDescent="0.25">
      <c r="A51" s="2"/>
      <c r="B51" s="1" t="s">
        <v>86</v>
      </c>
      <c r="D51" s="27">
        <v>0</v>
      </c>
      <c r="E51" s="27"/>
      <c r="F51" s="27">
        <v>85</v>
      </c>
      <c r="G51" s="5"/>
      <c r="H51" s="5"/>
      <c r="L51" s="27"/>
      <c r="M51" s="27"/>
      <c r="N51" s="27"/>
    </row>
    <row r="52" spans="1:14" ht="14.45" customHeight="1" x14ac:dyDescent="0.25">
      <c r="A52" s="2"/>
      <c r="B52" s="1" t="s">
        <v>55</v>
      </c>
      <c r="D52" s="27">
        <v>17330.2</v>
      </c>
      <c r="E52" s="27"/>
      <c r="F52" s="27">
        <v>5576.35</v>
      </c>
      <c r="G52" s="5"/>
      <c r="H52" s="5"/>
      <c r="L52" s="27"/>
      <c r="M52" s="27"/>
      <c r="N52" s="27"/>
    </row>
    <row r="53" spans="1:14" ht="14.45" customHeight="1" x14ac:dyDescent="0.25">
      <c r="A53" s="2"/>
      <c r="B53" s="1" t="s">
        <v>74</v>
      </c>
      <c r="D53" s="27">
        <v>761.88</v>
      </c>
      <c r="E53" s="27"/>
      <c r="F53" s="27">
        <v>1397.4</v>
      </c>
      <c r="G53" s="5"/>
      <c r="H53" s="5"/>
      <c r="L53" s="27"/>
      <c r="M53" s="27"/>
      <c r="N53" s="27"/>
    </row>
    <row r="54" spans="1:14" ht="14.45" customHeight="1" x14ac:dyDescent="0.25">
      <c r="B54" s="1" t="s">
        <v>29</v>
      </c>
      <c r="D54" s="42">
        <v>14546.61</v>
      </c>
      <c r="E54" s="27"/>
      <c r="F54" s="42">
        <v>16419.63</v>
      </c>
      <c r="G54" s="5"/>
      <c r="H54" s="5"/>
      <c r="L54" s="42"/>
      <c r="M54" s="27"/>
      <c r="N54" s="42"/>
    </row>
    <row r="55" spans="1:14" ht="14.45" customHeight="1" x14ac:dyDescent="0.25">
      <c r="A55" s="1" t="s">
        <v>18</v>
      </c>
      <c r="D55" s="27">
        <f>SUM(D50:D54)</f>
        <v>32638.690000000002</v>
      </c>
      <c r="E55" s="27"/>
      <c r="F55" s="27">
        <f>SUM(F50:F54)</f>
        <v>56609.240000000005</v>
      </c>
      <c r="G55" s="5"/>
      <c r="H55" s="5">
        <v>55832.31</v>
      </c>
      <c r="I55" s="1">
        <f>5.94573</f>
        <v>5.9457300000000002</v>
      </c>
      <c r="L55" s="27"/>
      <c r="M55" s="27"/>
      <c r="N55" s="27"/>
    </row>
    <row r="56" spans="1:14" ht="14.45" customHeight="1" x14ac:dyDescent="0.25">
      <c r="D56" s="44"/>
      <c r="E56" s="27"/>
      <c r="F56" s="44"/>
      <c r="G56" s="5"/>
      <c r="H56" s="5"/>
      <c r="L56" s="27"/>
      <c r="M56" s="27"/>
      <c r="N56" s="27"/>
    </row>
    <row r="57" spans="1:14" ht="14.45" customHeight="1" x14ac:dyDescent="0.25">
      <c r="A57" s="1" t="s">
        <v>15</v>
      </c>
      <c r="D57" s="27">
        <f>D47+D55</f>
        <v>32638.690000000002</v>
      </c>
      <c r="E57" s="27"/>
      <c r="F57" s="27">
        <f>F47+F55</f>
        <v>78538.930000000008</v>
      </c>
      <c r="G57" s="5"/>
      <c r="H57" s="5"/>
      <c r="L57" s="27"/>
      <c r="M57" s="27"/>
      <c r="N57" s="27"/>
    </row>
    <row r="58" spans="1:14" ht="14.45" customHeight="1" x14ac:dyDescent="0.25">
      <c r="D58" s="44"/>
      <c r="E58" s="27"/>
      <c r="F58" s="44"/>
      <c r="G58" s="5"/>
      <c r="H58" s="5"/>
      <c r="L58" s="27"/>
      <c r="M58" s="27"/>
      <c r="N58" s="27"/>
    </row>
    <row r="59" spans="1:14" ht="14.45" customHeight="1" x14ac:dyDescent="0.25">
      <c r="A59" s="2" t="s">
        <v>11</v>
      </c>
      <c r="B59" s="2"/>
      <c r="C59" s="2"/>
      <c r="D59" s="39">
        <f>D41+D57</f>
        <v>827337.6100000001</v>
      </c>
      <c r="E59" s="39"/>
      <c r="F59" s="39">
        <f>F41+F57</f>
        <v>820994.6100000001</v>
      </c>
      <c r="G59" s="5"/>
      <c r="H59" s="5"/>
      <c r="L59" s="39"/>
      <c r="M59" s="39"/>
      <c r="N59" s="39"/>
    </row>
    <row r="60" spans="1:14" ht="14.45" customHeight="1" x14ac:dyDescent="0.25">
      <c r="D60" s="44"/>
      <c r="E60" s="10"/>
      <c r="F60" s="44"/>
      <c r="G60" s="5"/>
      <c r="H60" s="5">
        <f>SUM(H54:H59)</f>
        <v>55832.31</v>
      </c>
    </row>
    <row r="61" spans="1:14" ht="14.45" customHeight="1" x14ac:dyDescent="0.25">
      <c r="D61" s="45"/>
      <c r="E61" s="10"/>
      <c r="F61" s="45"/>
      <c r="G61" s="5"/>
      <c r="H61" s="5"/>
    </row>
    <row r="62" spans="1:14" s="2" customFormat="1" ht="14.45" customHeight="1" x14ac:dyDescent="0.25">
      <c r="D62" s="39"/>
      <c r="E62" s="40"/>
      <c r="F62" s="39"/>
      <c r="G62" s="6"/>
      <c r="H62" s="6">
        <f>H42+H60</f>
        <v>170809.32</v>
      </c>
    </row>
    <row r="63" spans="1:14" ht="14.45" customHeight="1" x14ac:dyDescent="0.25">
      <c r="D63" s="38"/>
      <c r="F63" s="38"/>
      <c r="H63" s="5"/>
    </row>
    <row r="65" spans="5:14" ht="14.45" customHeight="1" x14ac:dyDescent="0.25">
      <c r="E65" s="5"/>
      <c r="G65" s="5"/>
      <c r="L65" s="5"/>
      <c r="M65" s="5"/>
      <c r="N65" s="5"/>
    </row>
    <row r="66" spans="5:14" ht="14.45" customHeight="1" x14ac:dyDescent="0.25">
      <c r="E66" s="5"/>
      <c r="G66" s="5"/>
      <c r="L66" s="5"/>
      <c r="M66" s="5"/>
      <c r="N66" s="5"/>
    </row>
    <row r="67" spans="5:14" ht="14.45" customHeight="1" x14ac:dyDescent="0.25">
      <c r="E67" s="5"/>
      <c r="L67" s="5"/>
      <c r="M67" s="5"/>
      <c r="N67" s="5"/>
    </row>
    <row r="68" spans="5:14" ht="14.45" customHeight="1" x14ac:dyDescent="0.25">
      <c r="E68" s="5"/>
      <c r="L68" s="5"/>
      <c r="M68" s="5"/>
      <c r="N68" s="5"/>
    </row>
    <row r="69" spans="5:14" ht="14.45" customHeight="1" x14ac:dyDescent="0.25">
      <c r="E69" s="5"/>
      <c r="L69" s="5"/>
      <c r="M69" s="5"/>
      <c r="N69" s="5"/>
    </row>
    <row r="70" spans="5:14" ht="14.45" customHeight="1" x14ac:dyDescent="0.25">
      <c r="E70" s="5"/>
      <c r="L70" s="5"/>
      <c r="M70" s="5"/>
      <c r="N70" s="5"/>
    </row>
    <row r="71" spans="5:14" ht="14.45" customHeight="1" x14ac:dyDescent="0.25">
      <c r="E71" s="5"/>
      <c r="L71" s="5"/>
      <c r="M71" s="5"/>
      <c r="N71" s="5"/>
    </row>
    <row r="72" spans="5:14" ht="14.45" customHeight="1" x14ac:dyDescent="0.25">
      <c r="E72" s="5"/>
      <c r="L72" s="5"/>
      <c r="M72" s="5"/>
      <c r="N72" s="5"/>
    </row>
    <row r="73" spans="5:14" ht="14.45" customHeight="1" x14ac:dyDescent="0.25">
      <c r="E73" s="5"/>
      <c r="L73" s="5"/>
      <c r="M73" s="5"/>
      <c r="N73" s="5"/>
    </row>
    <row r="74" spans="5:14" ht="14.45" customHeight="1" x14ac:dyDescent="0.25">
      <c r="E74" s="5"/>
      <c r="L74" s="5"/>
      <c r="M74" s="5"/>
      <c r="N74" s="5"/>
    </row>
    <row r="75" spans="5:14" ht="14.45" customHeight="1" x14ac:dyDescent="0.25">
      <c r="E75" s="5"/>
      <c r="L75" s="5"/>
      <c r="M75" s="5"/>
      <c r="N75" s="5"/>
    </row>
    <row r="76" spans="5:14" ht="14.45" customHeight="1" x14ac:dyDescent="0.25">
      <c r="E76" s="5"/>
      <c r="L76" s="5"/>
      <c r="M76" s="5"/>
      <c r="N76" s="5"/>
    </row>
    <row r="77" spans="5:14" ht="14.45" customHeight="1" x14ac:dyDescent="0.25">
      <c r="E77" s="5"/>
      <c r="L77" s="5"/>
      <c r="M77" s="5"/>
      <c r="N77" s="5"/>
    </row>
    <row r="78" spans="5:14" ht="14.45" customHeight="1" x14ac:dyDescent="0.25">
      <c r="E78" s="5"/>
      <c r="L78" s="5"/>
      <c r="M78" s="5"/>
      <c r="N78" s="5"/>
    </row>
    <row r="79" spans="5:14" ht="14.45" customHeight="1" x14ac:dyDescent="0.25">
      <c r="E79" s="5"/>
      <c r="L79" s="5"/>
      <c r="M79" s="5"/>
      <c r="N79" s="5"/>
    </row>
    <row r="80" spans="5:14" ht="14.45" customHeight="1" x14ac:dyDescent="0.25">
      <c r="E80" s="5"/>
      <c r="L80" s="5"/>
      <c r="M80" s="5"/>
      <c r="N80" s="5"/>
    </row>
    <row r="81" spans="5:14" ht="14.45" customHeight="1" x14ac:dyDescent="0.25">
      <c r="E81" s="5"/>
      <c r="L81" s="5"/>
      <c r="M81" s="5"/>
      <c r="N81" s="5"/>
    </row>
    <row r="82" spans="5:14" ht="14.45" customHeight="1" x14ac:dyDescent="0.25">
      <c r="E82" s="5"/>
      <c r="L82" s="5"/>
      <c r="M82" s="5"/>
      <c r="N82" s="5"/>
    </row>
    <row r="83" spans="5:14" ht="14.45" customHeight="1" x14ac:dyDescent="0.25">
      <c r="E83" s="5"/>
      <c r="L83" s="5"/>
      <c r="M83" s="5"/>
      <c r="N83" s="5"/>
    </row>
    <row r="84" spans="5:14" ht="14.45" customHeight="1" x14ac:dyDescent="0.25">
      <c r="E84" s="5"/>
      <c r="L84" s="5"/>
      <c r="M84" s="5"/>
      <c r="N84" s="5"/>
    </row>
    <row r="85" spans="5:14" ht="14.45" customHeight="1" x14ac:dyDescent="0.25">
      <c r="E85" s="5"/>
      <c r="L85" s="5"/>
      <c r="M85" s="5"/>
      <c r="N85" s="5"/>
    </row>
    <row r="99" spans="7:8" ht="14.45" customHeight="1" x14ac:dyDescent="0.25">
      <c r="G99" s="5"/>
      <c r="H99" s="5"/>
    </row>
    <row r="100" spans="7:8" ht="14.45" customHeight="1" x14ac:dyDescent="0.25">
      <c r="G100" s="5"/>
      <c r="H100" s="5"/>
    </row>
    <row r="101" spans="7:8" ht="14.45" customHeight="1" x14ac:dyDescent="0.25">
      <c r="G101" s="5"/>
      <c r="H101" s="5"/>
    </row>
    <row r="102" spans="7:8" ht="14.45" customHeight="1" x14ac:dyDescent="0.25">
      <c r="G102" s="5"/>
      <c r="H102" s="5"/>
    </row>
    <row r="103" spans="7:8" ht="14.45" customHeight="1" x14ac:dyDescent="0.25">
      <c r="G103" s="5"/>
      <c r="H103" s="5"/>
    </row>
    <row r="104" spans="7:8" ht="14.45" customHeight="1" x14ac:dyDescent="0.25">
      <c r="G104" s="5"/>
      <c r="H104" s="5"/>
    </row>
    <row r="105" spans="7:8" ht="14.45" customHeight="1" x14ac:dyDescent="0.25">
      <c r="G105" s="5"/>
      <c r="H105" s="5"/>
    </row>
    <row r="106" spans="7:8" ht="14.45" customHeight="1" x14ac:dyDescent="0.25">
      <c r="G106" s="5"/>
      <c r="H106" s="5"/>
    </row>
    <row r="107" spans="7:8" ht="14.45" customHeight="1" x14ac:dyDescent="0.25">
      <c r="G107" s="5"/>
      <c r="H107" s="5"/>
    </row>
    <row r="108" spans="7:8" ht="14.45" customHeight="1" x14ac:dyDescent="0.25">
      <c r="G108" s="5"/>
      <c r="H108" s="5"/>
    </row>
    <row r="109" spans="7:8" ht="14.45" customHeight="1" x14ac:dyDescent="0.25">
      <c r="G109" s="5"/>
      <c r="H109" s="5"/>
    </row>
    <row r="110" spans="7:8" ht="14.45" customHeight="1" x14ac:dyDescent="0.25">
      <c r="G110" s="5"/>
      <c r="H110" s="5"/>
    </row>
    <row r="111" spans="7:8" ht="14.45" customHeight="1" x14ac:dyDescent="0.25">
      <c r="G111" s="5"/>
      <c r="H111" s="5"/>
    </row>
    <row r="112" spans="7:8" ht="14.45" customHeight="1" x14ac:dyDescent="0.25">
      <c r="G112" s="5"/>
      <c r="H112" s="5"/>
    </row>
    <row r="113" spans="7:8" ht="14.45" customHeight="1" x14ac:dyDescent="0.25">
      <c r="G113" s="5"/>
      <c r="H113" s="5"/>
    </row>
    <row r="114" spans="7:8" ht="14.45" customHeight="1" x14ac:dyDescent="0.25">
      <c r="G114" s="5"/>
      <c r="H114" s="5"/>
    </row>
    <row r="115" spans="7:8" ht="14.45" customHeight="1" x14ac:dyDescent="0.25">
      <c r="G115" s="5"/>
      <c r="H115" s="5"/>
    </row>
    <row r="116" spans="7:8" ht="14.45" customHeight="1" x14ac:dyDescent="0.25">
      <c r="G116" s="5"/>
      <c r="H116" s="5"/>
    </row>
    <row r="117" spans="7:8" ht="14.45" customHeight="1" x14ac:dyDescent="0.25">
      <c r="G117" s="5"/>
      <c r="H117" s="5"/>
    </row>
    <row r="118" spans="7:8" ht="14.45" customHeight="1" x14ac:dyDescent="0.25">
      <c r="G118" s="5"/>
      <c r="H118" s="5"/>
    </row>
    <row r="119" spans="7:8" ht="14.45" customHeight="1" x14ac:dyDescent="0.25">
      <c r="G119" s="5"/>
      <c r="H119" s="5"/>
    </row>
    <row r="120" spans="7:8" ht="14.45" customHeight="1" x14ac:dyDescent="0.25">
      <c r="G120" s="5"/>
      <c r="H120" s="5"/>
    </row>
    <row r="121" spans="7:8" ht="14.45" customHeight="1" x14ac:dyDescent="0.25">
      <c r="G121" s="5"/>
      <c r="H121" s="5"/>
    </row>
    <row r="122" spans="7:8" ht="14.45" customHeight="1" x14ac:dyDescent="0.25">
      <c r="G122" s="5"/>
      <c r="H122" s="5"/>
    </row>
    <row r="123" spans="7:8" ht="14.45" customHeight="1" x14ac:dyDescent="0.25">
      <c r="G123" s="5"/>
      <c r="H123" s="5"/>
    </row>
    <row r="124" spans="7:8" ht="14.45" customHeight="1" x14ac:dyDescent="0.25">
      <c r="G124" s="5"/>
      <c r="H124" s="5"/>
    </row>
    <row r="125" spans="7:8" ht="14.45" customHeight="1" x14ac:dyDescent="0.25">
      <c r="G125" s="5"/>
      <c r="H125" s="5"/>
    </row>
    <row r="126" spans="7:8" ht="14.45" customHeight="1" x14ac:dyDescent="0.25">
      <c r="G126" s="5"/>
      <c r="H126" s="5"/>
    </row>
    <row r="127" spans="7:8" ht="14.45" customHeight="1" x14ac:dyDescent="0.25">
      <c r="G127" s="5"/>
      <c r="H127" s="5"/>
    </row>
    <row r="128" spans="7:8" ht="14.45" customHeight="1" x14ac:dyDescent="0.25">
      <c r="G128" s="5"/>
      <c r="H128" s="5"/>
    </row>
    <row r="129" spans="7:8" ht="14.45" customHeight="1" x14ac:dyDescent="0.25">
      <c r="G129" s="5"/>
      <c r="H129" s="5"/>
    </row>
    <row r="130" spans="7:8" ht="14.45" customHeight="1" x14ac:dyDescent="0.25">
      <c r="G130" s="5"/>
      <c r="H130" s="5"/>
    </row>
    <row r="131" spans="7:8" ht="14.45" customHeight="1" x14ac:dyDescent="0.25">
      <c r="G131" s="5"/>
      <c r="H131" s="5"/>
    </row>
    <row r="132" spans="7:8" ht="14.45" customHeight="1" x14ac:dyDescent="0.25">
      <c r="G132" s="5"/>
      <c r="H132" s="5"/>
    </row>
    <row r="133" spans="7:8" ht="14.45" customHeight="1" x14ac:dyDescent="0.25">
      <c r="G133" s="5"/>
      <c r="H133" s="5"/>
    </row>
    <row r="134" spans="7:8" ht="14.45" customHeight="1" x14ac:dyDescent="0.25">
      <c r="G134" s="5"/>
      <c r="H134" s="5"/>
    </row>
    <row r="135" spans="7:8" ht="14.45" customHeight="1" x14ac:dyDescent="0.25">
      <c r="G135" s="5"/>
      <c r="H135" s="5"/>
    </row>
    <row r="136" spans="7:8" ht="14.45" customHeight="1" x14ac:dyDescent="0.25">
      <c r="G136" s="5"/>
      <c r="H136" s="5"/>
    </row>
    <row r="137" spans="7:8" ht="14.45" customHeight="1" x14ac:dyDescent="0.25">
      <c r="G137" s="5"/>
      <c r="H137" s="5"/>
    </row>
    <row r="138" spans="7:8" ht="14.45" customHeight="1" x14ac:dyDescent="0.25">
      <c r="G138" s="5"/>
      <c r="H138" s="5"/>
    </row>
    <row r="139" spans="7:8" ht="14.45" customHeight="1" x14ac:dyDescent="0.25">
      <c r="G139" s="5"/>
      <c r="H139" s="5"/>
    </row>
    <row r="140" spans="7:8" ht="14.45" customHeight="1" x14ac:dyDescent="0.25">
      <c r="G140" s="5"/>
      <c r="H140" s="5"/>
    </row>
    <row r="141" spans="7:8" ht="14.45" customHeight="1" x14ac:dyDescent="0.25">
      <c r="G141" s="5"/>
      <c r="H141" s="5"/>
    </row>
    <row r="142" spans="7:8" ht="14.45" customHeight="1" x14ac:dyDescent="0.25">
      <c r="G142" s="5"/>
      <c r="H142" s="5"/>
    </row>
    <row r="143" spans="7:8" ht="14.45" customHeight="1" x14ac:dyDescent="0.25">
      <c r="G143" s="5"/>
      <c r="H143" s="5"/>
    </row>
    <row r="144" spans="7:8" ht="14.45" customHeight="1" x14ac:dyDescent="0.25">
      <c r="G144" s="5"/>
      <c r="H144" s="5"/>
    </row>
    <row r="145" spans="7:8" ht="14.45" customHeight="1" x14ac:dyDescent="0.25">
      <c r="G145" s="5"/>
      <c r="H145" s="5"/>
    </row>
    <row r="146" spans="7:8" ht="14.45" customHeight="1" x14ac:dyDescent="0.25">
      <c r="G146" s="5"/>
      <c r="H146" s="5"/>
    </row>
    <row r="147" spans="7:8" ht="14.45" customHeight="1" x14ac:dyDescent="0.25">
      <c r="G147" s="5"/>
      <c r="H147" s="5"/>
    </row>
    <row r="148" spans="7:8" ht="14.45" customHeight="1" x14ac:dyDescent="0.25">
      <c r="G148" s="5"/>
      <c r="H148" s="5"/>
    </row>
    <row r="149" spans="7:8" ht="14.45" customHeight="1" x14ac:dyDescent="0.25">
      <c r="G149" s="5"/>
      <c r="H149" s="5"/>
    </row>
    <row r="150" spans="7:8" ht="14.45" customHeight="1" x14ac:dyDescent="0.25">
      <c r="G150" s="5"/>
      <c r="H150" s="5"/>
    </row>
    <row r="151" spans="7:8" ht="14.45" customHeight="1" x14ac:dyDescent="0.25">
      <c r="G151" s="5"/>
      <c r="H151" s="5"/>
    </row>
    <row r="152" spans="7:8" ht="14.45" customHeight="1" x14ac:dyDescent="0.25">
      <c r="G152" s="5"/>
      <c r="H152" s="5"/>
    </row>
    <row r="153" spans="7:8" ht="14.45" customHeight="1" x14ac:dyDescent="0.25">
      <c r="G153" s="5"/>
      <c r="H153" s="5"/>
    </row>
    <row r="154" spans="7:8" ht="14.45" customHeight="1" x14ac:dyDescent="0.25">
      <c r="G154" s="5"/>
      <c r="H154" s="5"/>
    </row>
    <row r="155" spans="7:8" ht="14.45" customHeight="1" x14ac:dyDescent="0.25">
      <c r="G155" s="5"/>
      <c r="H155" s="5"/>
    </row>
    <row r="156" spans="7:8" ht="14.45" customHeight="1" x14ac:dyDescent="0.25">
      <c r="G156" s="5"/>
      <c r="H156" s="5"/>
    </row>
    <row r="157" spans="7:8" ht="14.45" customHeight="1" x14ac:dyDescent="0.25">
      <c r="G157" s="5"/>
      <c r="H157" s="5"/>
    </row>
    <row r="158" spans="7:8" ht="14.45" customHeight="1" x14ac:dyDescent="0.25">
      <c r="G158" s="5"/>
      <c r="H158" s="5"/>
    </row>
    <row r="159" spans="7:8" ht="14.45" customHeight="1" x14ac:dyDescent="0.25">
      <c r="G159" s="5"/>
      <c r="H159" s="5"/>
    </row>
    <row r="160" spans="7:8" ht="14.45" customHeight="1" x14ac:dyDescent="0.25">
      <c r="G160" s="5"/>
      <c r="H160" s="5"/>
    </row>
    <row r="161" spans="7:8" ht="14.45" customHeight="1" x14ac:dyDescent="0.25">
      <c r="G161" s="5"/>
      <c r="H161" s="5"/>
    </row>
    <row r="162" spans="7:8" ht="14.45" customHeight="1" x14ac:dyDescent="0.25">
      <c r="G162" s="5"/>
      <c r="H162" s="5"/>
    </row>
    <row r="163" spans="7:8" ht="14.45" customHeight="1" x14ac:dyDescent="0.25">
      <c r="G163" s="5"/>
      <c r="H163" s="5"/>
    </row>
    <row r="164" spans="7:8" ht="14.45" customHeight="1" x14ac:dyDescent="0.25">
      <c r="G164" s="5"/>
      <c r="H164" s="5"/>
    </row>
    <row r="165" spans="7:8" ht="14.45" customHeight="1" x14ac:dyDescent="0.25">
      <c r="G165" s="5"/>
      <c r="H165" s="5"/>
    </row>
    <row r="166" spans="7:8" ht="14.45" customHeight="1" x14ac:dyDescent="0.25">
      <c r="G166" s="5"/>
      <c r="H166" s="5"/>
    </row>
    <row r="167" spans="7:8" ht="14.45" customHeight="1" x14ac:dyDescent="0.25">
      <c r="G167" s="5"/>
      <c r="H167" s="5"/>
    </row>
    <row r="168" spans="7:8" ht="14.45" customHeight="1" x14ac:dyDescent="0.25">
      <c r="G168" s="5"/>
      <c r="H168" s="5"/>
    </row>
    <row r="169" spans="7:8" ht="14.45" customHeight="1" x14ac:dyDescent="0.25">
      <c r="G169" s="5"/>
      <c r="H169" s="5"/>
    </row>
    <row r="170" spans="7:8" ht="14.45" customHeight="1" x14ac:dyDescent="0.25">
      <c r="G170" s="5"/>
      <c r="H170" s="5"/>
    </row>
    <row r="171" spans="7:8" ht="14.45" customHeight="1" x14ac:dyDescent="0.25">
      <c r="G171" s="5"/>
      <c r="H171" s="5"/>
    </row>
    <row r="172" spans="7:8" ht="14.45" customHeight="1" x14ac:dyDescent="0.25">
      <c r="G172" s="5"/>
      <c r="H172" s="5"/>
    </row>
    <row r="173" spans="7:8" ht="14.45" customHeight="1" x14ac:dyDescent="0.25">
      <c r="G173" s="5"/>
      <c r="H173" s="5"/>
    </row>
    <row r="174" spans="7:8" ht="14.45" customHeight="1" x14ac:dyDescent="0.25">
      <c r="G174" s="5"/>
      <c r="H174" s="5"/>
    </row>
    <row r="175" spans="7:8" ht="14.45" customHeight="1" x14ac:dyDescent="0.25">
      <c r="G175" s="5"/>
      <c r="H175" s="5"/>
    </row>
    <row r="176" spans="7:8" ht="14.45" customHeight="1" x14ac:dyDescent="0.25">
      <c r="G176" s="5"/>
      <c r="H176" s="5"/>
    </row>
    <row r="177" spans="7:8" ht="14.45" customHeight="1" x14ac:dyDescent="0.25">
      <c r="G177" s="5"/>
      <c r="H177" s="5"/>
    </row>
    <row r="178" spans="7:8" ht="14.45" customHeight="1" x14ac:dyDescent="0.25">
      <c r="G178" s="5"/>
      <c r="H178" s="5"/>
    </row>
    <row r="179" spans="7:8" ht="14.45" customHeight="1" x14ac:dyDescent="0.25">
      <c r="G179" s="5"/>
      <c r="H179" s="5"/>
    </row>
    <row r="180" spans="7:8" ht="14.45" customHeight="1" x14ac:dyDescent="0.25">
      <c r="G180" s="5"/>
      <c r="H180" s="5"/>
    </row>
    <row r="181" spans="7:8" ht="14.45" customHeight="1" x14ac:dyDescent="0.25">
      <c r="G181" s="5"/>
      <c r="H181" s="5"/>
    </row>
    <row r="182" spans="7:8" ht="14.45" customHeight="1" x14ac:dyDescent="0.25">
      <c r="G182" s="5"/>
      <c r="H182" s="5"/>
    </row>
    <row r="183" spans="7:8" ht="14.45" customHeight="1" x14ac:dyDescent="0.25">
      <c r="G183" s="5"/>
      <c r="H183" s="5"/>
    </row>
    <row r="184" spans="7:8" ht="14.45" customHeight="1" x14ac:dyDescent="0.25">
      <c r="G184" s="5"/>
      <c r="H184" s="5"/>
    </row>
    <row r="185" spans="7:8" ht="14.45" customHeight="1" x14ac:dyDescent="0.25">
      <c r="G185" s="5"/>
      <c r="H185" s="5"/>
    </row>
    <row r="186" spans="7:8" ht="14.45" customHeight="1" x14ac:dyDescent="0.25">
      <c r="G186" s="5"/>
      <c r="H186" s="5"/>
    </row>
    <row r="187" spans="7:8" ht="14.45" customHeight="1" x14ac:dyDescent="0.25">
      <c r="G187" s="5"/>
      <c r="H187" s="5"/>
    </row>
    <row r="188" spans="7:8" ht="14.45" customHeight="1" x14ac:dyDescent="0.25">
      <c r="G188" s="5"/>
      <c r="H188" s="5"/>
    </row>
    <row r="189" spans="7:8" ht="14.45" customHeight="1" x14ac:dyDescent="0.25">
      <c r="G189" s="5"/>
      <c r="H189" s="5"/>
    </row>
    <row r="190" spans="7:8" ht="14.45" customHeight="1" x14ac:dyDescent="0.25">
      <c r="G190" s="5"/>
      <c r="H190" s="5"/>
    </row>
    <row r="191" spans="7:8" ht="14.45" customHeight="1" x14ac:dyDescent="0.25">
      <c r="G191" s="5"/>
      <c r="H191" s="5"/>
    </row>
    <row r="192" spans="7:8" ht="14.45" customHeight="1" x14ac:dyDescent="0.25">
      <c r="G192" s="5"/>
      <c r="H192" s="5"/>
    </row>
    <row r="193" spans="7:8" ht="14.45" customHeight="1" x14ac:dyDescent="0.25">
      <c r="G193" s="5"/>
      <c r="H193" s="5"/>
    </row>
    <row r="194" spans="7:8" ht="14.45" customHeight="1" x14ac:dyDescent="0.25">
      <c r="G194" s="5"/>
      <c r="H194" s="5"/>
    </row>
    <row r="195" spans="7:8" ht="14.45" customHeight="1" x14ac:dyDescent="0.25">
      <c r="G195" s="5"/>
      <c r="H195" s="5"/>
    </row>
    <row r="196" spans="7:8" ht="14.45" customHeight="1" x14ac:dyDescent="0.25">
      <c r="G196" s="5"/>
      <c r="H196" s="5"/>
    </row>
    <row r="197" spans="7:8" ht="14.45" customHeight="1" x14ac:dyDescent="0.25">
      <c r="G197" s="5"/>
      <c r="H197" s="5"/>
    </row>
    <row r="198" spans="7:8" ht="14.45" customHeight="1" x14ac:dyDescent="0.25">
      <c r="G198" s="5"/>
      <c r="H198" s="5"/>
    </row>
    <row r="199" spans="7:8" ht="14.45" customHeight="1" x14ac:dyDescent="0.25">
      <c r="G199" s="5"/>
      <c r="H199" s="5"/>
    </row>
    <row r="200" spans="7:8" ht="14.45" customHeight="1" x14ac:dyDescent="0.25">
      <c r="G200" s="5"/>
      <c r="H200" s="5"/>
    </row>
    <row r="201" spans="7:8" ht="14.45" customHeight="1" x14ac:dyDescent="0.25">
      <c r="G201" s="5"/>
      <c r="H201" s="5"/>
    </row>
    <row r="202" spans="7:8" ht="14.45" customHeight="1" x14ac:dyDescent="0.25">
      <c r="G202" s="5"/>
      <c r="H202" s="5"/>
    </row>
    <row r="203" spans="7:8" ht="14.45" customHeight="1" x14ac:dyDescent="0.25">
      <c r="G203" s="5"/>
      <c r="H203" s="5"/>
    </row>
    <row r="204" spans="7:8" ht="14.45" customHeight="1" x14ac:dyDescent="0.25">
      <c r="G204" s="5"/>
      <c r="H204" s="5"/>
    </row>
    <row r="205" spans="7:8" ht="14.45" customHeight="1" x14ac:dyDescent="0.25">
      <c r="G205" s="5"/>
      <c r="H205" s="5"/>
    </row>
    <row r="206" spans="7:8" ht="14.45" customHeight="1" x14ac:dyDescent="0.25">
      <c r="G206" s="5"/>
      <c r="H206" s="5"/>
    </row>
    <row r="207" spans="7:8" ht="14.45" customHeight="1" x14ac:dyDescent="0.25">
      <c r="G207" s="5"/>
      <c r="H207" s="5"/>
    </row>
    <row r="208" spans="7:8" ht="14.45" customHeight="1" x14ac:dyDescent="0.25">
      <c r="G208" s="5"/>
      <c r="H208" s="5"/>
    </row>
    <row r="209" spans="7:8" ht="14.45" customHeight="1" x14ac:dyDescent="0.25">
      <c r="G209" s="5"/>
      <c r="H209" s="5"/>
    </row>
  </sheetData>
  <phoneticPr fontId="0" type="noConversion"/>
  <pageMargins left="0.75" right="0.75" top="0.75" bottom="0.75" header="0.5" footer="0.5"/>
  <pageSetup paperSize="9" scale="87" orientation="portrait" verticalDpi="300" r:id="rId1"/>
  <headerFooter alignWithMargins="0">
    <oddHeader xml:space="preserve">&amp;L&amp;"Times New Roman,Normaali"Emmaus Helsinki ry
Mäkelänkatu 54 A
00510 Helsinki
y-tunnus 0315404-8
TILINPÄÄTÖS&amp;R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opLeftCell="A12" zoomScaleNormal="100" workbookViewId="0">
      <selection activeCell="G26" sqref="G26:G37"/>
    </sheetView>
  </sheetViews>
  <sheetFormatPr defaultRowHeight="15" customHeight="1" x14ac:dyDescent="0.2"/>
  <cols>
    <col min="1" max="1" width="1.28515625" customWidth="1"/>
    <col min="2" max="2" width="2.5703125" customWidth="1"/>
    <col min="3" max="3" width="28.28515625" customWidth="1"/>
    <col min="4" max="4" width="18.5703125" bestFit="1" customWidth="1"/>
    <col min="5" max="5" width="13.42578125" customWidth="1"/>
    <col min="6" max="6" width="4.5703125" customWidth="1"/>
    <col min="7" max="7" width="18.5703125" bestFit="1" customWidth="1"/>
    <col min="8" max="8" width="11.42578125" customWidth="1"/>
    <col min="9" max="9" width="3.140625" customWidth="1"/>
    <col min="13" max="13" width="9.5703125" bestFit="1" customWidth="1"/>
  </cols>
  <sheetData>
    <row r="1" spans="1:13" ht="12.9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3" ht="12.9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3" ht="12.9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13" ht="12.9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13" ht="20.100000000000001" customHeight="1" x14ac:dyDescent="0.3">
      <c r="A5" s="32" t="s">
        <v>58</v>
      </c>
      <c r="B5" s="1"/>
      <c r="C5" s="1"/>
      <c r="D5" s="1"/>
      <c r="E5" s="1"/>
      <c r="F5" s="1"/>
      <c r="G5" s="1"/>
      <c r="H5" s="1"/>
      <c r="I5" s="1"/>
      <c r="J5" s="4" t="s">
        <v>135</v>
      </c>
    </row>
    <row r="6" spans="1:13" ht="15" customHeight="1" x14ac:dyDescent="0.25">
      <c r="A6" s="2"/>
      <c r="B6" s="1"/>
      <c r="C6" s="1"/>
      <c r="D6" s="1"/>
      <c r="E6" s="1"/>
      <c r="F6" s="1"/>
      <c r="G6" s="1"/>
      <c r="H6" s="1"/>
      <c r="I6" s="1"/>
    </row>
    <row r="7" spans="1:13" ht="18.75" customHeight="1" x14ac:dyDescent="0.25">
      <c r="A7" s="2" t="s">
        <v>25</v>
      </c>
      <c r="B7" s="2"/>
      <c r="C7" s="1"/>
      <c r="D7" s="1"/>
      <c r="E7" s="1"/>
      <c r="F7" s="1"/>
      <c r="G7" s="1"/>
      <c r="H7" s="1"/>
      <c r="I7" s="1"/>
    </row>
    <row r="8" spans="1:13" ht="15" customHeight="1" x14ac:dyDescent="0.25">
      <c r="A8" s="2"/>
      <c r="B8" s="1"/>
      <c r="C8" s="1"/>
      <c r="D8" s="21" t="s">
        <v>122</v>
      </c>
      <c r="E8" s="22"/>
      <c r="F8" s="1"/>
      <c r="G8" s="21" t="s">
        <v>87</v>
      </c>
      <c r="H8" s="22"/>
      <c r="I8" s="1"/>
    </row>
    <row r="9" spans="1:13" ht="15" customHeight="1" x14ac:dyDescent="0.25">
      <c r="A9" s="1"/>
      <c r="B9" s="1"/>
      <c r="C9" s="1"/>
      <c r="D9" s="1"/>
      <c r="E9" s="1"/>
      <c r="F9" s="1"/>
      <c r="G9" s="1"/>
      <c r="H9" s="1"/>
      <c r="I9" s="1"/>
    </row>
    <row r="10" spans="1:13" ht="15" customHeight="1" x14ac:dyDescent="0.25">
      <c r="A10" s="1" t="s">
        <v>30</v>
      </c>
      <c r="B10" s="1"/>
      <c r="C10" s="1"/>
      <c r="D10" s="1"/>
      <c r="E10" s="1"/>
      <c r="F10" s="1"/>
      <c r="G10" s="1"/>
      <c r="H10" s="1"/>
      <c r="I10" s="1"/>
    </row>
    <row r="11" spans="1:13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13" ht="15" customHeight="1" x14ac:dyDescent="0.25">
      <c r="A12" s="1"/>
      <c r="B12" s="1" t="s">
        <v>31</v>
      </c>
      <c r="C12" s="1"/>
      <c r="D12" s="5"/>
      <c r="E12" s="5"/>
      <c r="F12" s="1"/>
      <c r="G12" s="5"/>
      <c r="H12" s="5"/>
      <c r="I12" s="1"/>
    </row>
    <row r="13" spans="1:13" ht="15" customHeight="1" x14ac:dyDescent="0.25">
      <c r="A13" s="1"/>
      <c r="B13" s="1"/>
      <c r="C13" s="1" t="s">
        <v>40</v>
      </c>
      <c r="D13" s="34">
        <f>382028.22</f>
        <v>382028.22</v>
      </c>
      <c r="E13" s="35"/>
      <c r="F13" s="33"/>
      <c r="G13" s="34">
        <v>371678.96</v>
      </c>
      <c r="H13" s="35"/>
      <c r="I13" s="1"/>
    </row>
    <row r="14" spans="1:13" ht="15" customHeight="1" x14ac:dyDescent="0.25">
      <c r="A14" s="1"/>
      <c r="B14" s="1"/>
      <c r="C14" s="1" t="s">
        <v>41</v>
      </c>
      <c r="D14" s="35"/>
      <c r="E14" s="35"/>
      <c r="F14" s="33"/>
      <c r="G14" s="35"/>
      <c r="H14" s="35"/>
      <c r="I14" s="1"/>
    </row>
    <row r="15" spans="1:13" ht="15" customHeight="1" x14ac:dyDescent="0.25">
      <c r="A15" s="1"/>
      <c r="B15" s="1"/>
      <c r="C15" s="1" t="s">
        <v>33</v>
      </c>
      <c r="D15" s="9">
        <f>-108539.15-8232-1559.98-37.62-102.23-5.44-88.92+237.84</f>
        <v>-118327.49999999999</v>
      </c>
      <c r="E15" s="5"/>
      <c r="F15" s="1"/>
      <c r="G15" s="9">
        <v>-100785.78</v>
      </c>
      <c r="H15" s="5"/>
      <c r="I15" s="1"/>
    </row>
    <row r="16" spans="1:13" ht="15" customHeight="1" x14ac:dyDescent="0.25">
      <c r="A16" s="1"/>
      <c r="B16" s="1"/>
      <c r="C16" s="1" t="s">
        <v>34</v>
      </c>
      <c r="D16" s="36">
        <v>-18666.97</v>
      </c>
      <c r="E16" s="5"/>
      <c r="F16" s="1"/>
      <c r="G16" s="36">
        <v>-18739.78</v>
      </c>
      <c r="H16" s="5"/>
      <c r="I16" s="1"/>
      <c r="M16" s="46"/>
    </row>
    <row r="17" spans="1:13" ht="15" customHeight="1" x14ac:dyDescent="0.25">
      <c r="A17" s="1"/>
      <c r="B17" s="1"/>
      <c r="C17" s="1" t="s">
        <v>35</v>
      </c>
      <c r="D17" s="36">
        <f>-130067.62+8232+1559.98+37.62+102.23+5.44+88.92-896.31-210.14-1880.35-37675.56-34773.67-237.84</f>
        <v>-195715.30000000002</v>
      </c>
      <c r="E17" s="5"/>
      <c r="F17" s="1"/>
      <c r="G17" s="36">
        <v>-198854.15</v>
      </c>
      <c r="H17" s="5"/>
      <c r="I17" s="1"/>
      <c r="M17" s="46"/>
    </row>
    <row r="18" spans="1:13" ht="15" customHeight="1" x14ac:dyDescent="0.25">
      <c r="A18" s="1"/>
      <c r="B18" s="1"/>
      <c r="C18" s="1"/>
      <c r="D18" s="5"/>
      <c r="E18" s="5"/>
      <c r="F18" s="1"/>
      <c r="G18" s="5"/>
      <c r="H18" s="5"/>
      <c r="I18" s="1"/>
      <c r="M18" s="46"/>
    </row>
    <row r="19" spans="1:13" ht="15" customHeight="1" x14ac:dyDescent="0.25">
      <c r="A19" s="1" t="s">
        <v>103</v>
      </c>
      <c r="B19" s="1"/>
      <c r="C19" s="1"/>
      <c r="D19" s="5"/>
      <c r="E19" s="9">
        <f>D13+D15+D17+D16</f>
        <v>49318.449999999953</v>
      </c>
      <c r="F19" s="1"/>
      <c r="G19" s="5"/>
      <c r="H19" s="9">
        <f>G13+G15+G17+G16</f>
        <v>53299.250000000058</v>
      </c>
      <c r="I19" s="1"/>
      <c r="M19" s="46"/>
    </row>
    <row r="20" spans="1:13" ht="15" customHeight="1" x14ac:dyDescent="0.25">
      <c r="A20" s="1"/>
      <c r="B20" s="1"/>
      <c r="C20" s="1"/>
      <c r="D20" s="5"/>
      <c r="E20" s="5"/>
      <c r="F20" s="1"/>
      <c r="G20" s="5"/>
      <c r="H20" s="5"/>
      <c r="I20" s="1"/>
      <c r="M20" s="46"/>
    </row>
    <row r="21" spans="1:13" ht="15" customHeight="1" x14ac:dyDescent="0.25">
      <c r="A21" s="1" t="s">
        <v>36</v>
      </c>
      <c r="B21" s="1"/>
      <c r="C21" s="1"/>
      <c r="D21" s="5"/>
      <c r="E21" s="5"/>
      <c r="F21" s="1"/>
      <c r="G21" s="5"/>
      <c r="H21" s="5"/>
      <c r="I21" s="1"/>
    </row>
    <row r="22" spans="1:13" ht="15" customHeight="1" x14ac:dyDescent="0.25">
      <c r="A22" s="1"/>
      <c r="B22" s="1"/>
      <c r="C22" s="1"/>
      <c r="D22" s="5"/>
      <c r="E22" s="5"/>
      <c r="F22" s="1"/>
      <c r="G22" s="5"/>
      <c r="H22" s="5"/>
      <c r="I22" s="1"/>
    </row>
    <row r="23" spans="1:13" ht="15" customHeight="1" x14ac:dyDescent="0.25">
      <c r="A23" s="1"/>
      <c r="B23" s="1"/>
      <c r="C23" s="1" t="s">
        <v>37</v>
      </c>
      <c r="D23" s="5"/>
      <c r="E23" s="5"/>
      <c r="F23" s="1"/>
      <c r="G23" s="5"/>
      <c r="H23" s="5"/>
      <c r="I23" s="1"/>
    </row>
    <row r="24" spans="1:13" ht="15" customHeight="1" x14ac:dyDescent="0.25">
      <c r="A24" s="1"/>
      <c r="B24" s="1"/>
      <c r="C24" s="1" t="s">
        <v>40</v>
      </c>
      <c r="D24" s="5"/>
      <c r="E24" s="5"/>
      <c r="F24" s="1"/>
      <c r="G24" s="5"/>
      <c r="H24" s="5"/>
      <c r="I24" s="1"/>
    </row>
    <row r="25" spans="1:13" ht="15" customHeight="1" x14ac:dyDescent="0.25">
      <c r="A25" s="1"/>
      <c r="B25" s="1"/>
      <c r="C25" s="1" t="s">
        <v>37</v>
      </c>
      <c r="D25" s="5">
        <v>2250.5</v>
      </c>
      <c r="E25" s="5"/>
      <c r="F25" s="1"/>
      <c r="G25" s="5">
        <v>1956</v>
      </c>
      <c r="H25" s="5"/>
      <c r="I25" s="1"/>
    </row>
    <row r="26" spans="1:13" ht="15" customHeight="1" x14ac:dyDescent="0.25">
      <c r="A26" s="1"/>
      <c r="B26" s="1"/>
      <c r="C26" s="1" t="s">
        <v>38</v>
      </c>
      <c r="D26" s="34">
        <v>0</v>
      </c>
      <c r="E26" s="35"/>
      <c r="F26" s="33"/>
      <c r="G26" s="34">
        <v>100</v>
      </c>
      <c r="H26" s="35"/>
      <c r="I26" s="1"/>
    </row>
    <row r="27" spans="1:13" ht="15" hidden="1" customHeight="1" x14ac:dyDescent="0.25">
      <c r="A27" s="1"/>
      <c r="B27" s="1"/>
      <c r="C27" s="33" t="s">
        <v>32</v>
      </c>
      <c r="D27" s="37">
        <v>0</v>
      </c>
      <c r="E27" s="35"/>
      <c r="F27" s="33"/>
      <c r="G27" s="37">
        <v>0</v>
      </c>
      <c r="H27" s="35"/>
      <c r="I27" s="1"/>
    </row>
    <row r="28" spans="1:13" ht="17.25" customHeight="1" x14ac:dyDescent="0.25">
      <c r="A28" s="1" t="s">
        <v>104</v>
      </c>
      <c r="B28" s="1"/>
      <c r="C28" s="1"/>
      <c r="D28" s="5"/>
      <c r="E28" s="9">
        <f>D26+D27+D25</f>
        <v>2250.5</v>
      </c>
      <c r="F28" s="1"/>
      <c r="G28" s="5"/>
      <c r="H28" s="9">
        <f>G26+G27+G25</f>
        <v>2056</v>
      </c>
      <c r="I28" s="1"/>
    </row>
    <row r="29" spans="1:13" ht="15" customHeight="1" x14ac:dyDescent="0.25">
      <c r="A29" s="1"/>
      <c r="B29" s="1"/>
      <c r="C29" s="1"/>
      <c r="D29" s="5"/>
      <c r="E29" s="5"/>
      <c r="F29" s="1"/>
      <c r="G29" s="5"/>
      <c r="H29" s="5"/>
      <c r="I29" s="1"/>
    </row>
    <row r="30" spans="1:13" ht="15" customHeight="1" x14ac:dyDescent="0.25">
      <c r="A30" s="1" t="s">
        <v>66</v>
      </c>
      <c r="B30" s="1"/>
      <c r="C30" s="1"/>
      <c r="D30" s="5"/>
      <c r="E30" s="9">
        <f>E19+E28</f>
        <v>51568.949999999953</v>
      </c>
      <c r="F30" s="1"/>
      <c r="G30" s="5"/>
      <c r="H30" s="9">
        <f>H19+H28</f>
        <v>55355.250000000058</v>
      </c>
      <c r="I30" s="1"/>
    </row>
    <row r="31" spans="1:13" ht="15" customHeight="1" x14ac:dyDescent="0.25">
      <c r="A31" s="1"/>
      <c r="B31" s="1"/>
      <c r="C31" s="1"/>
      <c r="D31" s="5"/>
      <c r="E31" s="5"/>
      <c r="F31" s="1"/>
      <c r="G31" s="5"/>
      <c r="H31" s="5"/>
      <c r="I31" s="1"/>
    </row>
    <row r="32" spans="1:13" ht="15" customHeight="1" x14ac:dyDescent="0.25">
      <c r="A32" s="1" t="s">
        <v>39</v>
      </c>
      <c r="B32" s="1"/>
      <c r="C32" s="1"/>
      <c r="D32" s="5"/>
      <c r="E32" s="5"/>
      <c r="F32" s="1"/>
      <c r="G32" s="5"/>
      <c r="H32" s="5"/>
      <c r="I32" s="1"/>
    </row>
    <row r="33" spans="1:9" ht="16.5" customHeight="1" x14ac:dyDescent="0.25">
      <c r="A33" s="1"/>
      <c r="B33" s="1" t="s">
        <v>40</v>
      </c>
      <c r="C33" s="1"/>
      <c r="D33" s="5"/>
      <c r="E33" s="5"/>
      <c r="F33" s="1"/>
      <c r="G33" s="5"/>
      <c r="H33" s="5"/>
      <c r="I33" s="1"/>
    </row>
    <row r="34" spans="1:9" ht="16.5" customHeight="1" x14ac:dyDescent="0.25">
      <c r="A34" s="1"/>
      <c r="B34" s="1"/>
      <c r="C34" s="1" t="s">
        <v>64</v>
      </c>
      <c r="D34" s="9">
        <v>1153.2</v>
      </c>
      <c r="E34" s="5"/>
      <c r="F34" s="1"/>
      <c r="G34" s="9">
        <v>1080.08</v>
      </c>
      <c r="H34" s="5"/>
      <c r="I34" s="1"/>
    </row>
    <row r="35" spans="1:9" ht="16.5" customHeight="1" x14ac:dyDescent="0.25">
      <c r="A35" s="1"/>
      <c r="B35" s="1" t="s">
        <v>41</v>
      </c>
      <c r="C35" s="1"/>
      <c r="D35" s="5"/>
      <c r="E35" s="5"/>
      <c r="F35" s="1"/>
      <c r="G35" s="5"/>
      <c r="H35" s="5"/>
      <c r="I35" s="1"/>
    </row>
    <row r="36" spans="1:9" ht="16.5" customHeight="1" x14ac:dyDescent="0.25">
      <c r="A36" s="1"/>
      <c r="B36" s="1"/>
      <c r="C36" s="1" t="s">
        <v>65</v>
      </c>
      <c r="D36" s="9">
        <v>-478.91</v>
      </c>
      <c r="E36" s="9">
        <f>D34+D36</f>
        <v>674.29</v>
      </c>
      <c r="F36" s="1"/>
      <c r="G36" s="9">
        <v>-1556.44</v>
      </c>
      <c r="H36" s="9">
        <f>G34+G36</f>
        <v>-476.36000000000013</v>
      </c>
      <c r="I36" s="1"/>
    </row>
    <row r="37" spans="1:9" ht="15" customHeight="1" x14ac:dyDescent="0.25">
      <c r="A37" s="1"/>
      <c r="B37" s="1"/>
      <c r="C37" s="1"/>
      <c r="D37" s="5"/>
      <c r="E37" s="5"/>
      <c r="F37" s="1"/>
      <c r="G37" s="5"/>
      <c r="H37" s="5"/>
      <c r="I37" s="1"/>
    </row>
    <row r="38" spans="1:9" ht="15" customHeight="1" x14ac:dyDescent="0.25">
      <c r="A38" s="1" t="s">
        <v>66</v>
      </c>
      <c r="B38" s="1"/>
      <c r="C38" s="1"/>
      <c r="D38" s="5"/>
      <c r="E38" s="9">
        <f>E30+E36</f>
        <v>52243.239999999954</v>
      </c>
      <c r="F38" s="1"/>
      <c r="G38" s="5"/>
      <c r="H38" s="9">
        <f>H30+H36</f>
        <v>54878.890000000058</v>
      </c>
      <c r="I38" s="1"/>
    </row>
    <row r="39" spans="1:9" ht="15" customHeight="1" x14ac:dyDescent="0.25">
      <c r="A39" s="1"/>
      <c r="B39" s="1"/>
      <c r="C39" s="1"/>
      <c r="D39" s="5"/>
      <c r="E39" s="27"/>
      <c r="F39" s="1"/>
      <c r="G39" s="5"/>
      <c r="H39" s="27"/>
      <c r="I39" s="1"/>
    </row>
    <row r="40" spans="1:9" ht="15" customHeight="1" x14ac:dyDescent="0.25">
      <c r="A40" s="1" t="s">
        <v>42</v>
      </c>
      <c r="B40" s="1"/>
      <c r="C40" s="1"/>
      <c r="D40" s="5"/>
      <c r="E40" s="9">
        <f>E38</f>
        <v>52243.239999999954</v>
      </c>
      <c r="F40" s="1"/>
      <c r="G40" s="5"/>
      <c r="H40" s="9">
        <f>H38</f>
        <v>54878.890000000058</v>
      </c>
      <c r="I40" s="1"/>
    </row>
    <row r="41" spans="1:9" ht="15" customHeight="1" x14ac:dyDescent="0.25">
      <c r="A41" s="1"/>
      <c r="B41" s="1"/>
      <c r="C41" s="1"/>
      <c r="D41" s="5"/>
      <c r="E41" s="27"/>
      <c r="F41" s="1"/>
      <c r="G41" s="5"/>
      <c r="H41" s="27"/>
      <c r="I41" s="1"/>
    </row>
    <row r="42" spans="1:9" ht="15" customHeight="1" x14ac:dyDescent="0.25">
      <c r="A42" s="1" t="s">
        <v>73</v>
      </c>
      <c r="B42" s="1"/>
      <c r="C42" s="1"/>
      <c r="D42" s="5"/>
      <c r="E42" s="9">
        <f>SUM(E40:E41)</f>
        <v>52243.239999999954</v>
      </c>
      <c r="F42" s="1"/>
      <c r="G42" s="5"/>
      <c r="H42" s="9">
        <f>SUM(H40:H41)</f>
        <v>54878.890000000058</v>
      </c>
      <c r="I42" s="1"/>
    </row>
    <row r="47" spans="1:9" ht="15" customHeight="1" x14ac:dyDescent="0.2">
      <c r="E47" s="38"/>
      <c r="H47" s="38"/>
    </row>
  </sheetData>
  <phoneticPr fontId="0" type="noConversion"/>
  <pageMargins left="0.75" right="0.75" top="1" bottom="1" header="0.5" footer="0.5"/>
  <pageSetup paperSize="9" scale="79" orientation="portrait" verticalDpi="300" r:id="rId1"/>
  <headerFooter alignWithMargins="0">
    <oddHeader>&amp;L&amp;"Times New Roman,Normaali"Emmaus Helsinki ry
Mäkelänkatu 54 A
00510 Helsinki
y-tunnus 0315404-8
TILINPÄÄTÖS&amp;R'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104"/>
  <sheetViews>
    <sheetView workbookViewId="0">
      <selection activeCell="F5" sqref="F5"/>
    </sheetView>
  </sheetViews>
  <sheetFormatPr defaultRowHeight="12.75" x14ac:dyDescent="0.2"/>
  <cols>
    <col min="3" max="3" width="12.5703125" customWidth="1"/>
    <col min="4" max="4" width="38.85546875" customWidth="1"/>
    <col min="5" max="5" width="15.5703125" customWidth="1"/>
    <col min="7" max="7" width="15.5703125" customWidth="1"/>
  </cols>
  <sheetData>
    <row r="3" spans="1:7" ht="15" customHeight="1" x14ac:dyDescent="0.3">
      <c r="A3" s="32"/>
    </row>
    <row r="4" spans="1:7" ht="18" customHeight="1" x14ac:dyDescent="0.3">
      <c r="A4" s="32" t="s">
        <v>58</v>
      </c>
      <c r="F4" s="4" t="s">
        <v>136</v>
      </c>
    </row>
    <row r="5" spans="1:7" ht="18" customHeight="1" x14ac:dyDescent="0.3">
      <c r="A5" s="3" t="s">
        <v>123</v>
      </c>
      <c r="B5" s="47"/>
      <c r="C5" s="47"/>
      <c r="D5" s="47"/>
      <c r="E5" s="47"/>
      <c r="F5" s="1"/>
      <c r="G5" s="47"/>
    </row>
    <row r="6" spans="1:7" ht="15" customHeight="1" x14ac:dyDescent="0.3">
      <c r="A6" s="51"/>
      <c r="B6" s="52"/>
      <c r="C6" s="52"/>
      <c r="D6" s="52"/>
      <c r="E6" s="52"/>
      <c r="F6" s="1"/>
      <c r="G6" s="52"/>
    </row>
    <row r="7" spans="1:7" ht="15" customHeight="1" x14ac:dyDescent="0.3">
      <c r="A7" s="3" t="s">
        <v>89</v>
      </c>
      <c r="B7" s="52"/>
      <c r="C7" s="52"/>
      <c r="D7" s="52"/>
      <c r="E7" s="52"/>
      <c r="F7" s="28"/>
      <c r="G7" s="52"/>
    </row>
    <row r="8" spans="1:7" ht="15" customHeight="1" x14ac:dyDescent="0.3">
      <c r="A8" s="51"/>
      <c r="B8" s="52"/>
      <c r="C8" s="52"/>
      <c r="D8" s="52"/>
      <c r="E8" s="52"/>
      <c r="F8" s="28"/>
      <c r="G8" s="52"/>
    </row>
    <row r="9" spans="1:7" ht="15" customHeight="1" x14ac:dyDescent="0.3">
      <c r="A9" s="51"/>
      <c r="B9" s="52" t="s">
        <v>90</v>
      </c>
      <c r="C9" s="52"/>
      <c r="D9" s="52"/>
      <c r="E9" s="52"/>
      <c r="F9" s="28"/>
      <c r="G9" s="52"/>
    </row>
    <row r="10" spans="1:7" ht="15" customHeight="1" x14ac:dyDescent="0.3">
      <c r="A10" s="51"/>
      <c r="B10" s="52" t="s">
        <v>105</v>
      </c>
      <c r="C10" s="52"/>
      <c r="D10" s="52"/>
      <c r="E10" s="52"/>
      <c r="F10" s="28"/>
      <c r="G10" s="52"/>
    </row>
    <row r="11" spans="1:7" ht="15" customHeight="1" x14ac:dyDescent="0.25">
      <c r="A11" s="50"/>
      <c r="B11" s="50"/>
      <c r="C11" s="50"/>
      <c r="D11" s="50"/>
      <c r="E11" s="50"/>
      <c r="F11" s="28"/>
      <c r="G11" s="50"/>
    </row>
    <row r="12" spans="1:7" ht="15" customHeight="1" x14ac:dyDescent="0.3">
      <c r="A12" s="53" t="s">
        <v>91</v>
      </c>
      <c r="B12" s="50"/>
      <c r="C12" s="50"/>
      <c r="D12" s="50"/>
      <c r="E12" s="50"/>
      <c r="F12" s="28"/>
      <c r="G12" s="50"/>
    </row>
    <row r="13" spans="1:7" ht="15" customHeight="1" x14ac:dyDescent="0.25">
      <c r="A13" s="28"/>
      <c r="B13" s="28"/>
      <c r="C13" s="28"/>
      <c r="D13" s="28"/>
      <c r="E13" s="28"/>
      <c r="F13" s="28"/>
      <c r="G13" s="28"/>
    </row>
    <row r="14" spans="1:7" ht="15" customHeight="1" x14ac:dyDescent="0.25">
      <c r="A14" s="28"/>
      <c r="B14" s="28" t="s">
        <v>81</v>
      </c>
      <c r="C14" s="28"/>
      <c r="D14" s="28"/>
      <c r="E14" s="54">
        <v>274</v>
      </c>
      <c r="F14" s="28"/>
      <c r="G14" s="54"/>
    </row>
    <row r="15" spans="1:7" ht="15" customHeight="1" x14ac:dyDescent="0.25">
      <c r="A15" s="28"/>
      <c r="B15" s="28"/>
      <c r="C15" s="28"/>
      <c r="D15" s="28"/>
      <c r="E15" s="54"/>
      <c r="F15" s="28"/>
      <c r="G15" s="54"/>
    </row>
    <row r="16" spans="1:7" ht="15" customHeight="1" x14ac:dyDescent="0.3">
      <c r="A16" s="3" t="s">
        <v>93</v>
      </c>
      <c r="B16" s="1"/>
      <c r="C16" s="1"/>
      <c r="D16" s="28"/>
      <c r="E16" s="28"/>
      <c r="F16" s="28"/>
      <c r="G16" s="28"/>
    </row>
    <row r="17" spans="1:7" ht="15" customHeight="1" x14ac:dyDescent="0.25">
      <c r="A17" s="1"/>
      <c r="B17" s="1"/>
      <c r="C17" s="1"/>
      <c r="D17" s="28"/>
      <c r="E17" s="28"/>
      <c r="F17" s="28"/>
      <c r="G17" s="28"/>
    </row>
    <row r="18" spans="1:7" ht="15" customHeight="1" x14ac:dyDescent="0.25">
      <c r="A18" s="1"/>
      <c r="B18" s="2" t="s">
        <v>92</v>
      </c>
      <c r="C18" s="1"/>
      <c r="D18" s="28"/>
      <c r="E18" s="28"/>
      <c r="F18" s="28"/>
      <c r="G18" s="28"/>
    </row>
    <row r="19" spans="1:7" ht="15" customHeight="1" x14ac:dyDescent="0.25">
      <c r="A19" s="1"/>
      <c r="B19" s="1"/>
      <c r="C19" s="1"/>
      <c r="D19" s="28"/>
      <c r="E19" s="28"/>
      <c r="F19" s="28"/>
      <c r="G19" s="28"/>
    </row>
    <row r="20" spans="1:7" ht="15" customHeight="1" x14ac:dyDescent="0.25">
      <c r="A20" s="1"/>
      <c r="B20" s="1" t="s">
        <v>124</v>
      </c>
      <c r="C20" s="1"/>
      <c r="D20" s="28"/>
      <c r="E20" s="28"/>
      <c r="F20" s="28"/>
      <c r="G20" s="28"/>
    </row>
    <row r="21" spans="1:7" ht="15" customHeight="1" x14ac:dyDescent="0.25">
      <c r="A21" s="1"/>
      <c r="B21" s="1"/>
      <c r="C21" s="1"/>
      <c r="D21" s="28"/>
      <c r="E21" s="28"/>
      <c r="F21" s="28"/>
      <c r="G21" s="28"/>
    </row>
    <row r="22" spans="1:7" ht="15" customHeight="1" x14ac:dyDescent="0.25">
      <c r="A22" s="1"/>
      <c r="B22" s="1" t="s">
        <v>106</v>
      </c>
      <c r="C22" s="1"/>
      <c r="D22" s="28"/>
      <c r="E22" s="28"/>
      <c r="F22" s="28"/>
      <c r="G22" s="28"/>
    </row>
    <row r="23" spans="1:7" ht="15" customHeight="1" x14ac:dyDescent="0.25">
      <c r="A23" s="1"/>
      <c r="B23" s="2"/>
      <c r="C23" s="1"/>
      <c r="D23" s="5"/>
      <c r="E23" s="25">
        <v>2017</v>
      </c>
      <c r="F23" s="1"/>
      <c r="G23" s="25">
        <v>2016</v>
      </c>
    </row>
    <row r="24" spans="1:7" ht="15" customHeight="1" x14ac:dyDescent="0.25">
      <c r="A24" s="1"/>
      <c r="B24" s="1"/>
      <c r="C24" s="1"/>
      <c r="D24" s="5"/>
      <c r="E24" s="5"/>
      <c r="F24" s="1"/>
      <c r="G24" s="5"/>
    </row>
    <row r="25" spans="1:7" ht="15" customHeight="1" x14ac:dyDescent="0.25">
      <c r="A25" s="1"/>
      <c r="B25" s="1"/>
      <c r="C25" s="1" t="s">
        <v>46</v>
      </c>
      <c r="D25" s="1"/>
      <c r="E25" s="5">
        <f>92688.08+8232</f>
        <v>100920.08</v>
      </c>
      <c r="F25" s="5"/>
      <c r="G25" s="5">
        <v>79208.929999999993</v>
      </c>
    </row>
    <row r="26" spans="1:7" ht="15" customHeight="1" x14ac:dyDescent="0.25">
      <c r="A26" s="1"/>
      <c r="B26" s="1"/>
      <c r="C26" s="1" t="s">
        <v>67</v>
      </c>
      <c r="D26" s="1"/>
      <c r="E26" s="5">
        <v>-3335.01</v>
      </c>
      <c r="F26" s="5"/>
      <c r="G26" s="5">
        <v>3239.23</v>
      </c>
    </row>
    <row r="27" spans="1:7" ht="15" customHeight="1" x14ac:dyDescent="0.25">
      <c r="A27" s="1"/>
      <c r="B27" s="1"/>
      <c r="C27" s="1" t="s">
        <v>47</v>
      </c>
      <c r="D27" s="1"/>
      <c r="E27" s="5">
        <f>23157.78+2066.24</f>
        <v>25224.019999999997</v>
      </c>
      <c r="F27" s="5"/>
      <c r="G27" s="5">
        <v>19242.13</v>
      </c>
    </row>
    <row r="28" spans="1:7" ht="15" customHeight="1" x14ac:dyDescent="0.25">
      <c r="A28" s="1"/>
      <c r="B28" s="1"/>
      <c r="C28" s="1" t="s">
        <v>68</v>
      </c>
      <c r="D28" s="1"/>
      <c r="E28" s="26">
        <v>0</v>
      </c>
      <c r="F28" s="5"/>
      <c r="G28" s="26">
        <v>-12.22</v>
      </c>
    </row>
    <row r="29" spans="1:7" ht="15" customHeight="1" x14ac:dyDescent="0.25">
      <c r="A29" s="1"/>
      <c r="B29" s="1"/>
      <c r="C29" s="1" t="s">
        <v>69</v>
      </c>
      <c r="D29" s="1"/>
      <c r="E29" s="5">
        <f>-748.2</f>
        <v>-748.2</v>
      </c>
      <c r="F29" s="5"/>
      <c r="G29" s="5">
        <v>630.16999999999996</v>
      </c>
    </row>
    <row r="30" spans="1:7" ht="15" customHeight="1" x14ac:dyDescent="0.25">
      <c r="A30" s="1"/>
      <c r="B30" s="1"/>
      <c r="C30" s="1" t="s">
        <v>48</v>
      </c>
      <c r="D30" s="1"/>
      <c r="E30" s="5">
        <f>-6384.17-506.26</f>
        <v>-6890.43</v>
      </c>
      <c r="F30" s="5"/>
      <c r="G30" s="5">
        <v>-5068.2299999999996</v>
      </c>
    </row>
    <row r="31" spans="1:7" ht="15" customHeight="1" x14ac:dyDescent="0.25">
      <c r="A31" s="1"/>
      <c r="B31" s="1"/>
      <c r="C31" s="1" t="s">
        <v>50</v>
      </c>
      <c r="D31" s="1"/>
      <c r="E31" s="5">
        <f>2224.52+169.34</f>
        <v>2393.86</v>
      </c>
      <c r="F31" s="5"/>
      <c r="G31" s="5">
        <v>1702.99</v>
      </c>
    </row>
    <row r="32" spans="1:7" ht="15" customHeight="1" x14ac:dyDescent="0.25">
      <c r="A32" s="1"/>
      <c r="B32" s="1"/>
      <c r="C32" s="1" t="s">
        <v>70</v>
      </c>
      <c r="D32" s="1"/>
      <c r="E32" s="5">
        <f>-1482.98-131.72</f>
        <v>-1614.7</v>
      </c>
      <c r="F32" s="5"/>
      <c r="G32" s="5">
        <v>-910.92</v>
      </c>
    </row>
    <row r="33" spans="1:17" ht="15" customHeight="1" x14ac:dyDescent="0.25">
      <c r="A33" s="1"/>
      <c r="B33" s="1"/>
      <c r="C33" s="1" t="s">
        <v>49</v>
      </c>
      <c r="D33" s="1"/>
      <c r="E33" s="5">
        <f>1116.05+102.23</f>
        <v>1218.28</v>
      </c>
      <c r="F33" s="5"/>
      <c r="G33" s="5">
        <v>1022.2</v>
      </c>
    </row>
    <row r="34" spans="1:17" ht="15" customHeight="1" x14ac:dyDescent="0.25">
      <c r="A34" s="1"/>
      <c r="B34" s="1"/>
      <c r="C34" s="1" t="s">
        <v>51</v>
      </c>
      <c r="D34" s="1"/>
      <c r="E34" s="5">
        <f>61.17+5.44</f>
        <v>66.61</v>
      </c>
      <c r="F34" s="5"/>
      <c r="G34" s="5">
        <v>52.29</v>
      </c>
    </row>
    <row r="35" spans="1:17" ht="15" customHeight="1" x14ac:dyDescent="0.25">
      <c r="A35" s="1"/>
      <c r="B35" s="1"/>
      <c r="C35" s="1" t="s">
        <v>52</v>
      </c>
      <c r="D35" s="1"/>
      <c r="E35" s="5">
        <f>1004.07+88.92</f>
        <v>1092.99</v>
      </c>
      <c r="F35" s="5"/>
      <c r="G35" s="5">
        <v>1679.23</v>
      </c>
    </row>
    <row r="36" spans="1:17" ht="15" customHeight="1" x14ac:dyDescent="0.25">
      <c r="A36" s="1"/>
      <c r="B36" s="1"/>
      <c r="C36" s="1" t="s">
        <v>71</v>
      </c>
      <c r="D36" s="1"/>
      <c r="E36" s="43">
        <v>0</v>
      </c>
      <c r="F36" s="5"/>
      <c r="G36" s="43">
        <v>-0.02</v>
      </c>
    </row>
    <row r="37" spans="1:17" ht="15" customHeight="1" x14ac:dyDescent="0.25">
      <c r="A37" s="1"/>
      <c r="B37" s="1"/>
      <c r="C37" s="1"/>
      <c r="D37" s="1"/>
      <c r="E37" s="5"/>
      <c r="F37" s="5"/>
      <c r="G37" s="5"/>
    </row>
    <row r="38" spans="1:17" ht="15" customHeight="1" x14ac:dyDescent="0.25">
      <c r="A38" s="1"/>
      <c r="B38" s="1"/>
      <c r="C38" s="2" t="s">
        <v>96</v>
      </c>
      <c r="D38" s="2"/>
      <c r="E38" s="18">
        <f>SUM(E25:E37)</f>
        <v>118327.5</v>
      </c>
      <c r="F38" s="6"/>
      <c r="G38" s="18">
        <f>SUM(G25:G37)</f>
        <v>100785.77999999998</v>
      </c>
    </row>
    <row r="39" spans="1:17" ht="15" customHeight="1" x14ac:dyDescent="0.25">
      <c r="A39" s="1"/>
      <c r="B39" s="1"/>
      <c r="C39" s="2"/>
      <c r="D39" s="2"/>
      <c r="E39" s="18"/>
      <c r="F39" s="6"/>
      <c r="G39" s="18"/>
    </row>
    <row r="40" spans="1:17" ht="15" customHeight="1" x14ac:dyDescent="0.25">
      <c r="A40" s="1"/>
      <c r="B40" s="1" t="s">
        <v>97</v>
      </c>
      <c r="C40" s="48"/>
      <c r="D40" s="48"/>
      <c r="E40" s="57">
        <v>50840.480000000003</v>
      </c>
      <c r="F40" s="6"/>
      <c r="G40" s="57">
        <v>50108.12</v>
      </c>
    </row>
    <row r="41" spans="1:17" ht="15" customHeight="1" x14ac:dyDescent="0.25">
      <c r="A41" s="1"/>
      <c r="B41" s="1"/>
      <c r="C41" s="1"/>
      <c r="D41" s="28"/>
      <c r="E41" s="28"/>
      <c r="F41" s="28"/>
      <c r="G41" s="28"/>
      <c r="L41" s="2"/>
      <c r="M41" s="1"/>
      <c r="N41" s="5"/>
      <c r="O41" s="5"/>
      <c r="P41" s="1"/>
      <c r="Q41" s="5"/>
    </row>
    <row r="42" spans="1:17" ht="15" customHeight="1" x14ac:dyDescent="0.25">
      <c r="A42" s="28"/>
      <c r="B42" s="28"/>
      <c r="C42" s="28"/>
      <c r="D42" s="28"/>
      <c r="E42" s="28"/>
      <c r="F42" s="28"/>
      <c r="G42" s="28"/>
      <c r="L42" s="1"/>
      <c r="M42" s="1"/>
      <c r="N42" s="1"/>
      <c r="O42" s="26"/>
      <c r="P42" s="5"/>
      <c r="Q42" s="26"/>
    </row>
    <row r="43" spans="1:17" ht="15" customHeight="1" x14ac:dyDescent="0.3">
      <c r="A43" s="53" t="s">
        <v>94</v>
      </c>
      <c r="B43" s="28"/>
      <c r="C43" s="28"/>
      <c r="D43" s="28"/>
      <c r="E43" s="28"/>
      <c r="F43" s="28"/>
      <c r="G43" s="28"/>
      <c r="L43" s="1"/>
      <c r="M43" s="1"/>
      <c r="N43" s="1"/>
      <c r="O43" s="5"/>
      <c r="P43" s="5"/>
      <c r="Q43" s="5"/>
    </row>
    <row r="44" spans="1:17" ht="15" customHeight="1" x14ac:dyDescent="0.3">
      <c r="A44" s="53"/>
      <c r="B44" s="28"/>
      <c r="C44" s="28"/>
      <c r="D44" s="28"/>
      <c r="E44" s="28"/>
      <c r="F44" s="28"/>
      <c r="G44" s="28"/>
      <c r="L44" s="1"/>
      <c r="M44" s="1"/>
      <c r="N44" s="1"/>
      <c r="O44" s="5"/>
      <c r="P44" s="5"/>
      <c r="Q44" s="5"/>
    </row>
    <row r="45" spans="1:17" ht="15" customHeight="1" x14ac:dyDescent="0.25">
      <c r="A45" s="28"/>
      <c r="B45" s="2" t="s">
        <v>95</v>
      </c>
      <c r="C45" s="28"/>
      <c r="D45" s="28"/>
      <c r="E45" s="28"/>
      <c r="F45" s="28"/>
      <c r="G45" s="28"/>
      <c r="L45" s="1"/>
      <c r="M45" s="1"/>
      <c r="N45" s="1"/>
      <c r="O45" s="5"/>
      <c r="P45" s="5"/>
      <c r="Q45" s="5"/>
    </row>
    <row r="46" spans="1:17" ht="15" customHeight="1" x14ac:dyDescent="0.25">
      <c r="B46" s="2"/>
      <c r="L46" s="1"/>
      <c r="M46" s="1"/>
      <c r="N46" s="1"/>
      <c r="O46" s="5"/>
      <c r="P46" s="5"/>
      <c r="Q46" s="5"/>
    </row>
    <row r="47" spans="1:17" ht="15" customHeight="1" x14ac:dyDescent="0.25">
      <c r="B47" s="2" t="s">
        <v>53</v>
      </c>
      <c r="C47" s="1"/>
      <c r="D47" s="5"/>
      <c r="E47" s="5"/>
      <c r="F47" s="1"/>
      <c r="G47" s="5"/>
      <c r="L47" s="1"/>
      <c r="M47" s="1"/>
      <c r="N47" s="1"/>
      <c r="O47" s="5"/>
      <c r="P47" s="5"/>
      <c r="Q47" s="5"/>
    </row>
    <row r="48" spans="1:17" ht="15" customHeight="1" x14ac:dyDescent="0.25">
      <c r="B48" s="1"/>
      <c r="C48" s="1"/>
      <c r="D48" s="5"/>
      <c r="E48" s="5"/>
      <c r="F48" s="1"/>
      <c r="G48" s="5"/>
      <c r="L48" s="1"/>
      <c r="M48" s="1"/>
      <c r="N48" s="1"/>
      <c r="O48" s="5"/>
      <c r="P48" s="5"/>
      <c r="Q48" s="5"/>
    </row>
    <row r="49" spans="1:17" ht="15" customHeight="1" x14ac:dyDescent="0.25">
      <c r="B49" s="1"/>
      <c r="C49" s="1" t="s">
        <v>107</v>
      </c>
      <c r="D49" s="5"/>
      <c r="E49" s="27">
        <v>742455.68</v>
      </c>
      <c r="F49" s="10"/>
      <c r="G49" s="27">
        <v>687576.79</v>
      </c>
      <c r="L49" s="1"/>
      <c r="M49" s="1"/>
      <c r="N49" s="1"/>
      <c r="O49" s="5"/>
      <c r="P49" s="5"/>
      <c r="Q49" s="5"/>
    </row>
    <row r="50" spans="1:17" ht="15" customHeight="1" x14ac:dyDescent="0.25">
      <c r="B50" s="1"/>
      <c r="C50" s="1" t="s">
        <v>56</v>
      </c>
      <c r="D50" s="27"/>
      <c r="E50" s="42">
        <v>52243.24</v>
      </c>
      <c r="F50" s="10"/>
      <c r="G50" s="42">
        <v>54878.89</v>
      </c>
      <c r="L50" s="1"/>
      <c r="M50" s="1"/>
      <c r="N50" s="1"/>
      <c r="O50" s="43"/>
      <c r="P50" s="5"/>
      <c r="Q50" s="43"/>
    </row>
    <row r="51" spans="1:17" ht="15" customHeight="1" x14ac:dyDescent="0.25">
      <c r="B51" s="1"/>
      <c r="C51" s="1" t="s">
        <v>8</v>
      </c>
      <c r="D51" s="5"/>
      <c r="E51" s="39">
        <f>SUM(E49:E50)</f>
        <v>794698.92</v>
      </c>
      <c r="F51" s="10"/>
      <c r="G51" s="39">
        <f>SUM(G49:G50)</f>
        <v>742455.68</v>
      </c>
      <c r="L51" s="1"/>
      <c r="M51" s="1"/>
      <c r="N51" s="1"/>
      <c r="O51" s="5"/>
      <c r="P51" s="5"/>
      <c r="Q51" s="5"/>
    </row>
    <row r="52" spans="1:17" ht="15" customHeight="1" x14ac:dyDescent="0.25">
      <c r="B52" s="1"/>
      <c r="C52" s="1"/>
      <c r="D52" s="1"/>
      <c r="E52" s="1"/>
      <c r="F52" s="1"/>
      <c r="G52" s="1"/>
      <c r="L52" s="1"/>
      <c r="M52" s="2"/>
      <c r="N52" s="2"/>
      <c r="O52" s="18"/>
      <c r="P52" s="6"/>
      <c r="Q52" s="18"/>
    </row>
    <row r="53" spans="1:17" ht="15" customHeight="1" x14ac:dyDescent="0.25">
      <c r="B53" s="2" t="s">
        <v>45</v>
      </c>
      <c r="C53" s="2"/>
      <c r="D53" s="2"/>
      <c r="E53" s="6">
        <f>E51</f>
        <v>794698.92</v>
      </c>
      <c r="F53" s="2"/>
      <c r="G53" s="6">
        <f>G51</f>
        <v>742455.68</v>
      </c>
      <c r="L53" s="1"/>
      <c r="M53" s="2"/>
      <c r="N53" s="2"/>
      <c r="O53" s="18"/>
      <c r="P53" s="6"/>
      <c r="Q53" s="18"/>
    </row>
    <row r="54" spans="1:17" ht="17.100000000000001" customHeight="1" x14ac:dyDescent="0.25">
      <c r="B54" s="48"/>
      <c r="C54" s="48"/>
      <c r="D54" s="48"/>
      <c r="E54" s="49"/>
      <c r="F54" s="48"/>
      <c r="G54" s="49"/>
      <c r="L54" s="1"/>
      <c r="M54" s="2"/>
      <c r="N54" s="2"/>
      <c r="O54" s="57"/>
      <c r="P54" s="6"/>
      <c r="Q54" s="57"/>
    </row>
    <row r="55" spans="1:17" ht="17.100000000000001" customHeight="1" x14ac:dyDescent="0.3">
      <c r="A55" s="53" t="s">
        <v>125</v>
      </c>
      <c r="L55" s="1"/>
      <c r="M55" s="1"/>
      <c r="N55" s="1"/>
      <c r="O55" s="1"/>
      <c r="P55" s="1"/>
      <c r="Q55" s="1"/>
    </row>
    <row r="56" spans="1:17" ht="17.100000000000001" customHeight="1" x14ac:dyDescent="0.25">
      <c r="A56" s="55"/>
      <c r="B56" s="56"/>
      <c r="C56" s="1"/>
      <c r="D56" s="1"/>
      <c r="E56" s="1"/>
      <c r="F56" s="1"/>
    </row>
    <row r="57" spans="1:17" ht="17.100000000000001" customHeight="1" x14ac:dyDescent="0.25">
      <c r="A57" s="1"/>
      <c r="B57" s="1" t="s">
        <v>108</v>
      </c>
      <c r="C57" s="1"/>
      <c r="D57" s="1" t="s">
        <v>110</v>
      </c>
      <c r="E57" s="1" t="s">
        <v>111</v>
      </c>
      <c r="F57" s="1"/>
    </row>
    <row r="58" spans="1:17" ht="17.100000000000001" customHeight="1" x14ac:dyDescent="0.25">
      <c r="A58" s="1"/>
      <c r="B58" s="1" t="s">
        <v>109</v>
      </c>
      <c r="C58" s="1"/>
      <c r="D58" s="1" t="s">
        <v>110</v>
      </c>
      <c r="E58" s="1" t="s">
        <v>111</v>
      </c>
      <c r="F58" s="1"/>
    </row>
    <row r="59" spans="1:17" ht="17.100000000000001" customHeight="1" x14ac:dyDescent="0.25">
      <c r="A59" s="1"/>
      <c r="B59" s="1" t="s">
        <v>112</v>
      </c>
      <c r="C59" s="1"/>
      <c r="D59" s="1" t="s">
        <v>110</v>
      </c>
      <c r="E59" s="1"/>
      <c r="F59" s="1"/>
    </row>
    <row r="60" spans="1:17" ht="17.100000000000001" customHeight="1" x14ac:dyDescent="0.25">
      <c r="A60" s="1"/>
      <c r="B60" s="1" t="s">
        <v>113</v>
      </c>
      <c r="C60" s="1"/>
      <c r="D60" s="1" t="s">
        <v>110</v>
      </c>
      <c r="E60" s="1"/>
      <c r="F60" s="1"/>
    </row>
    <row r="61" spans="1:17" ht="17.100000000000001" customHeight="1" x14ac:dyDescent="0.25">
      <c r="A61" s="1"/>
      <c r="B61" s="1"/>
      <c r="C61" s="1"/>
      <c r="D61" s="1"/>
      <c r="E61" s="1"/>
      <c r="F61" s="1"/>
    </row>
    <row r="62" spans="1:17" ht="17.100000000000001" customHeight="1" x14ac:dyDescent="0.25">
      <c r="A62" s="1"/>
      <c r="B62" s="1" t="s">
        <v>77</v>
      </c>
      <c r="C62" s="1"/>
      <c r="D62" s="1"/>
      <c r="E62" s="1"/>
      <c r="F62" s="1"/>
    </row>
    <row r="63" spans="1:17" ht="17.100000000000001" customHeight="1" x14ac:dyDescent="0.25">
      <c r="A63" s="1"/>
      <c r="B63" s="1" t="s">
        <v>84</v>
      </c>
      <c r="C63" s="1"/>
      <c r="D63" s="1"/>
      <c r="E63" s="1" t="s">
        <v>127</v>
      </c>
      <c r="F63" s="1"/>
    </row>
    <row r="64" spans="1:17" ht="17.100000000000001" customHeight="1" x14ac:dyDescent="0.25">
      <c r="A64" s="1"/>
      <c r="B64" s="1" t="s">
        <v>72</v>
      </c>
      <c r="C64" s="1"/>
      <c r="D64" s="1"/>
      <c r="E64" s="1" t="s">
        <v>88</v>
      </c>
      <c r="F64" s="1"/>
    </row>
    <row r="65" spans="1:6" ht="17.100000000000001" customHeight="1" x14ac:dyDescent="0.25">
      <c r="A65" s="1"/>
      <c r="B65" s="1" t="s">
        <v>78</v>
      </c>
      <c r="C65" s="1"/>
      <c r="D65" s="1"/>
      <c r="E65" s="1" t="s">
        <v>128</v>
      </c>
      <c r="F65" s="1"/>
    </row>
    <row r="66" spans="1:6" ht="17.100000000000001" customHeight="1" x14ac:dyDescent="0.25">
      <c r="A66" s="1"/>
      <c r="B66" s="1" t="s">
        <v>80</v>
      </c>
      <c r="C66" s="1"/>
      <c r="D66" s="1"/>
      <c r="E66" s="1" t="s">
        <v>129</v>
      </c>
      <c r="F66" s="1"/>
    </row>
    <row r="67" spans="1:6" ht="17.100000000000001" customHeight="1" x14ac:dyDescent="0.25">
      <c r="A67" s="1"/>
      <c r="B67" s="1" t="s">
        <v>79</v>
      </c>
      <c r="C67" s="1"/>
      <c r="D67" s="1"/>
      <c r="E67" s="1" t="s">
        <v>130</v>
      </c>
      <c r="F67" s="1"/>
    </row>
    <row r="68" spans="1:6" ht="17.100000000000001" customHeight="1" x14ac:dyDescent="0.2"/>
    <row r="69" spans="1:6" ht="17.100000000000001" customHeight="1" x14ac:dyDescent="0.2">
      <c r="B69" s="17" t="s">
        <v>114</v>
      </c>
    </row>
    <row r="70" spans="1:6" ht="17.100000000000001" customHeight="1" x14ac:dyDescent="0.25">
      <c r="B70" s="1" t="s">
        <v>126</v>
      </c>
    </row>
    <row r="71" spans="1:6" ht="17.100000000000001" customHeight="1" x14ac:dyDescent="0.25">
      <c r="B71" s="1" t="s">
        <v>115</v>
      </c>
    </row>
    <row r="72" spans="1:6" ht="17.100000000000001" customHeight="1" x14ac:dyDescent="0.25">
      <c r="B72" s="1"/>
    </row>
    <row r="73" spans="1:6" ht="17.100000000000001" customHeight="1" x14ac:dyDescent="0.2"/>
    <row r="74" spans="1:6" ht="17.100000000000001" customHeight="1" x14ac:dyDescent="0.2"/>
    <row r="75" spans="1:6" ht="17.100000000000001" customHeight="1" x14ac:dyDescent="0.2"/>
    <row r="76" spans="1:6" ht="17.100000000000001" customHeight="1" x14ac:dyDescent="0.2"/>
    <row r="77" spans="1:6" ht="17.100000000000001" customHeight="1" x14ac:dyDescent="0.2"/>
    <row r="78" spans="1:6" ht="17.100000000000001" customHeight="1" x14ac:dyDescent="0.2"/>
    <row r="79" spans="1:6" ht="17.100000000000001" customHeight="1" x14ac:dyDescent="0.2"/>
    <row r="80" spans="1:6" ht="17.100000000000001" customHeight="1" x14ac:dyDescent="0.2"/>
    <row r="81" ht="17.100000000000001" customHeight="1" x14ac:dyDescent="0.2"/>
    <row r="82" ht="17.100000000000001" customHeight="1" x14ac:dyDescent="0.2"/>
    <row r="83" ht="17.100000000000001" customHeight="1" x14ac:dyDescent="0.2"/>
    <row r="84" ht="17.100000000000001" customHeight="1" x14ac:dyDescent="0.2"/>
    <row r="85" ht="17.100000000000001" customHeight="1" x14ac:dyDescent="0.2"/>
    <row r="86" ht="17.100000000000001" customHeight="1" x14ac:dyDescent="0.2"/>
    <row r="87" ht="17.100000000000001" customHeight="1" x14ac:dyDescent="0.2"/>
    <row r="88" ht="17.100000000000001" customHeight="1" x14ac:dyDescent="0.2"/>
    <row r="89" ht="17.100000000000001" customHeight="1" x14ac:dyDescent="0.2"/>
    <row r="90" ht="17.100000000000001" customHeight="1" x14ac:dyDescent="0.2"/>
    <row r="91" ht="17.100000000000001" customHeight="1" x14ac:dyDescent="0.2"/>
    <row r="92" ht="17.100000000000001" customHeight="1" x14ac:dyDescent="0.2"/>
    <row r="93" ht="17.100000000000001" customHeight="1" x14ac:dyDescent="0.2"/>
    <row r="94" ht="17.100000000000001" customHeight="1" x14ac:dyDescent="0.2"/>
    <row r="95" ht="17.100000000000001" customHeight="1" x14ac:dyDescent="0.2"/>
    <row r="96" ht="17.100000000000001" customHeight="1" x14ac:dyDescent="0.2"/>
    <row r="97" ht="17.100000000000001" customHeight="1" x14ac:dyDescent="0.2"/>
    <row r="98" ht="17.100000000000001" customHeight="1" x14ac:dyDescent="0.2"/>
    <row r="99" ht="17.100000000000001" customHeight="1" x14ac:dyDescent="0.2"/>
    <row r="100" ht="17.100000000000001" customHeight="1" x14ac:dyDescent="0.2"/>
    <row r="101" ht="17.100000000000001" customHeight="1" x14ac:dyDescent="0.2"/>
    <row r="102" ht="17.100000000000001" customHeight="1" x14ac:dyDescent="0.2"/>
    <row r="103" ht="17.100000000000001" customHeight="1" x14ac:dyDescent="0.2"/>
    <row r="104" ht="17.100000000000001" customHeight="1" x14ac:dyDescent="0.2"/>
  </sheetData>
  <phoneticPr fontId="13" type="noConversion"/>
  <pageMargins left="0.70866141732283472" right="0.70866141732283472" top="0.74803149606299213" bottom="0.74803149606299213" header="0.31496062992125984" footer="0.31496062992125984"/>
  <pageSetup paperSize="9" scale="68" orientation="portrait" horizontalDpi="0" verticalDpi="0" r:id="rId1"/>
  <headerFooter>
    <oddHeader>&amp;L&amp;"Times New Roman,Normaali"Emmaus Helsinki ry
Mäkelänkatu 54 A
00510 Helsinki
y-tunnus 0315404-8
TILINPÄÄTÖS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40"/>
  <sheetViews>
    <sheetView tabSelected="1" workbookViewId="0"/>
  </sheetViews>
  <sheetFormatPr defaultRowHeight="15.75" x14ac:dyDescent="0.25"/>
  <cols>
    <col min="1" max="1" width="24.42578125" style="1" customWidth="1"/>
    <col min="2" max="2" width="5" style="1" customWidth="1"/>
    <col min="3" max="3" width="14.7109375" style="1" customWidth="1"/>
    <col min="4" max="4" width="10.7109375" style="1" customWidth="1"/>
    <col min="5" max="5" width="5.85546875" style="1" customWidth="1"/>
    <col min="6" max="6" width="14.7109375" style="1" customWidth="1"/>
    <col min="7" max="7" width="10.85546875" style="1" bestFit="1" customWidth="1"/>
    <col min="8" max="16384" width="9.140625" style="1"/>
  </cols>
  <sheetData>
    <row r="2" spans="1:8" x14ac:dyDescent="0.25">
      <c r="F2" s="4" t="s">
        <v>137</v>
      </c>
    </row>
    <row r="3" spans="1:8" ht="18.75" x14ac:dyDescent="0.3">
      <c r="A3" s="32"/>
    </row>
    <row r="5" spans="1:8" ht="18.75" x14ac:dyDescent="0.3">
      <c r="A5" s="32" t="s">
        <v>58</v>
      </c>
    </row>
    <row r="6" spans="1:8" x14ac:dyDescent="0.25">
      <c r="B6" s="10"/>
      <c r="C6" s="10"/>
      <c r="D6" s="10"/>
      <c r="E6" s="10"/>
      <c r="F6" s="10"/>
      <c r="G6" s="10"/>
      <c r="H6" s="10"/>
    </row>
    <row r="7" spans="1:8" x14ac:dyDescent="0.25">
      <c r="B7" s="10"/>
      <c r="C7" s="10"/>
      <c r="D7" s="10"/>
      <c r="E7" s="10"/>
      <c r="F7" s="10"/>
      <c r="G7" s="10"/>
      <c r="H7" s="10"/>
    </row>
    <row r="8" spans="1:8" x14ac:dyDescent="0.25">
      <c r="A8" s="10" t="s">
        <v>54</v>
      </c>
      <c r="B8" s="10"/>
      <c r="C8" s="10"/>
      <c r="D8" s="10"/>
      <c r="E8" s="10"/>
      <c r="F8" s="10"/>
      <c r="G8" s="10"/>
      <c r="H8" s="10"/>
    </row>
    <row r="31" spans="1:7" x14ac:dyDescent="0.25">
      <c r="A31" s="10"/>
      <c r="B31" s="10"/>
      <c r="C31" s="10"/>
      <c r="D31" s="10"/>
      <c r="E31" s="10"/>
      <c r="F31" s="10"/>
      <c r="G31" s="10"/>
    </row>
    <row r="33" spans="1:7" x14ac:dyDescent="0.25">
      <c r="A33" s="2" t="s">
        <v>132</v>
      </c>
    </row>
    <row r="35" spans="1:7" x14ac:dyDescent="0.25">
      <c r="A35" s="1" t="s">
        <v>26</v>
      </c>
    </row>
    <row r="38" spans="1:7" x14ac:dyDescent="0.25">
      <c r="A38" s="10"/>
      <c r="B38" s="10"/>
      <c r="C38" s="10"/>
      <c r="D38" s="10"/>
      <c r="E38" s="10"/>
      <c r="F38" s="10"/>
      <c r="G38" s="10"/>
    </row>
    <row r="39" spans="1:7" x14ac:dyDescent="0.25">
      <c r="A39" s="10"/>
      <c r="B39" s="10"/>
      <c r="C39" s="10"/>
      <c r="D39" s="10"/>
      <c r="E39" s="10"/>
      <c r="F39" s="10"/>
      <c r="G39" s="10"/>
    </row>
    <row r="40" spans="1:7" x14ac:dyDescent="0.25">
      <c r="A40" s="10"/>
      <c r="B40" s="10"/>
      <c r="C40" s="10"/>
      <c r="D40" s="10"/>
      <c r="E40" s="10"/>
      <c r="F40" s="10"/>
      <c r="G40" s="10"/>
    </row>
  </sheetData>
  <phoneticPr fontId="0" type="noConversion"/>
  <pageMargins left="0.75" right="0.75" top="1" bottom="1" header="0.4921259845" footer="0.4921259845"/>
  <pageSetup paperSize="9" orientation="portrait" verticalDpi="300" r:id="rId1"/>
  <headerFooter alignWithMargins="0">
    <oddHeader>&amp;L&amp;"Times New Roman,Normaali"Emmaus Helsinki ry
Mäkelänkatu 54 A
00510 Helsinki
y-tunnus 0315404-8
TILINPÄÄTÖS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kansi pääsivu</vt:lpstr>
      <vt:lpstr>sisällysluettelo sivu 1</vt:lpstr>
      <vt:lpstr>tase sivu 2</vt:lpstr>
      <vt:lpstr>tuloslaskelma sivu 3</vt:lpstr>
      <vt:lpstr>Liitetiedot</vt:lpstr>
      <vt:lpstr>Allekirjoitukset</vt:lpstr>
      <vt:lpstr>Allekirjoitukset!Print_Area</vt:lpstr>
      <vt:lpstr>'kansi pääsivu'!Print_Area</vt:lpstr>
      <vt:lpstr>Liitetiedot!Print_Area</vt:lpstr>
      <vt:lpstr>'sisällysluettelo sivu 1'!Print_Area</vt:lpstr>
      <vt:lpstr>'tase sivu 2'!Print_Area</vt:lpstr>
      <vt:lpstr>'tuloslaskelma sivu 3'!Print_Area</vt:lpstr>
    </vt:vector>
  </TitlesOfParts>
  <Company>eko-osuusraha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Lohi</dc:creator>
  <cp:lastModifiedBy>X</cp:lastModifiedBy>
  <cp:lastPrinted>2018-03-12T17:32:17Z</cp:lastPrinted>
  <dcterms:created xsi:type="dcterms:W3CDTF">2000-03-27T17:15:37Z</dcterms:created>
  <dcterms:modified xsi:type="dcterms:W3CDTF">2018-03-12T18:11:02Z</dcterms:modified>
</cp:coreProperties>
</file>